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ate1904="1" showInkAnnotation="0" autoCompressPictures="0"/>
  <mc:AlternateContent xmlns:mc="http://schemas.openxmlformats.org/markup-compatibility/2006">
    <mc:Choice Requires="x15">
      <x15ac:absPath xmlns:x15ac="http://schemas.microsoft.com/office/spreadsheetml/2010/11/ac" url="/Users/vidhya/iCloud Drive (Archive)/Teaching MTP 2021/Lecture materials Walsh 2021/Walsh 2019/Walsh 2020 to transfer to 2021/"/>
    </mc:Choice>
  </mc:AlternateContent>
  <xr:revisionPtr revIDLastSave="0" documentId="8_{DCF9F253-0EB0-984F-9E80-FB0010F6DF0D}" xr6:coauthVersionLast="36" xr6:coauthVersionMax="36" xr10:uidLastSave="{00000000-0000-0000-0000-000000000000}"/>
  <bookViews>
    <workbookView xWindow="0" yWindow="500" windowWidth="28800" windowHeight="16560" tabRatio="500" xr2:uid="{00000000-000D-0000-FFFF-FFFF00000000}"/>
  </bookViews>
  <sheets>
    <sheet name="Multiple dose kinetics" sheetId="1" r:id="rId1"/>
  </sheets>
  <definedNames>
    <definedName name="Cl_1">'Multiple dose kinetics'!$F$22</definedName>
    <definedName name="Cl_2">'Multiple dose kinetics'!$I$22</definedName>
    <definedName name="D_1">'Multiple dose kinetics'!$F$16</definedName>
    <definedName name="D_2">'Multiple dose kinetics'!$I$16</definedName>
    <definedName name="Doses">'Multiple dose kinetics'!$F$28</definedName>
    <definedName name="Doses2">'Multiple dose kinetics'!$I$28</definedName>
    <definedName name="k_01">'Multiple dose kinetics'!$F$16</definedName>
    <definedName name="k_02">'Multiple dose kinetics'!$I$16</definedName>
    <definedName name="LD_1">'Multiple dose kinetics'!$F$28</definedName>
    <definedName name="LD_2">'Multiple dose kinetics'!$I$28</definedName>
    <definedName name="T_1">'Multiple dose kinetics'!$F$25</definedName>
    <definedName name="T_2">'Multiple dose kinetics'!$I$25</definedName>
    <definedName name="Vd_1">'Multiple dose kinetics'!$F$19</definedName>
    <definedName name="Vd_2">'Multiple dose kinetics'!$I$19</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22" i="1" l="1"/>
  <c r="P28" i="1" s="1"/>
  <c r="I6" i="1"/>
  <c r="I19" i="1"/>
  <c r="I16" i="1"/>
  <c r="I25" i="1"/>
  <c r="P19" i="1"/>
  <c r="P16" i="1"/>
  <c r="F22" i="1"/>
  <c r="O28" i="1" s="1"/>
  <c r="F19" i="1"/>
  <c r="F16" i="1"/>
  <c r="F25" i="1"/>
  <c r="O16" i="1"/>
  <c r="D2" i="1"/>
  <c r="I28" i="1"/>
  <c r="C3" i="1" s="1"/>
  <c r="C4" i="1" s="1"/>
  <c r="C5" i="1" s="1"/>
  <c r="C6" i="1"/>
  <c r="C7" i="1" s="1"/>
  <c r="C8" i="1" s="1"/>
  <c r="C9" i="1" s="1"/>
  <c r="C10" i="1" s="1"/>
  <c r="C11" i="1" s="1"/>
  <c r="C12" i="1" s="1"/>
  <c r="C13" i="1" s="1"/>
  <c r="C14" i="1" s="1"/>
  <c r="C15" i="1" s="1"/>
  <c r="C16" i="1" s="1"/>
  <c r="C17" i="1" s="1"/>
  <c r="C18" i="1" s="1"/>
  <c r="C19" i="1" s="1"/>
  <c r="C20" i="1" s="1"/>
  <c r="C21" i="1" s="1"/>
  <c r="C22" i="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259" i="1" s="1"/>
  <c r="C260" i="1" s="1"/>
  <c r="C261" i="1" s="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303" i="1" s="1"/>
  <c r="C304" i="1" s="1"/>
  <c r="C305" i="1" s="1"/>
  <c r="C306" i="1" s="1"/>
  <c r="C307" i="1" s="1"/>
  <c r="C308" i="1" s="1"/>
  <c r="C309" i="1" s="1"/>
  <c r="C310" i="1" s="1"/>
  <c r="C311" i="1" s="1"/>
  <c r="C312" i="1" s="1"/>
  <c r="C313" i="1" s="1"/>
  <c r="C314" i="1" s="1"/>
  <c r="C315" i="1" s="1"/>
  <c r="C316" i="1" s="1"/>
  <c r="C317" i="1" s="1"/>
  <c r="C318" i="1" s="1"/>
  <c r="C319" i="1" s="1"/>
  <c r="C320" i="1" s="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C341" i="1" s="1"/>
  <c r="C342" i="1" s="1"/>
  <c r="C343" i="1" s="1"/>
  <c r="C344" i="1" s="1"/>
  <c r="C345" i="1" s="1"/>
  <c r="C346" i="1" s="1"/>
  <c r="C347" i="1" s="1"/>
  <c r="C348" i="1" s="1"/>
  <c r="C349" i="1" s="1"/>
  <c r="C350" i="1" s="1"/>
  <c r="C351" i="1" s="1"/>
  <c r="C352" i="1" s="1"/>
  <c r="C353" i="1" s="1"/>
  <c r="C354" i="1" s="1"/>
  <c r="C355" i="1" s="1"/>
  <c r="C356" i="1" s="1"/>
  <c r="C357" i="1" s="1"/>
  <c r="C358" i="1" s="1"/>
  <c r="C359" i="1" s="1"/>
  <c r="C360" i="1" s="1"/>
  <c r="C361" i="1" s="1"/>
  <c r="C362" i="1" s="1"/>
  <c r="C363" i="1" s="1"/>
  <c r="C364" i="1" s="1"/>
  <c r="C365" i="1" s="1"/>
  <c r="C366" i="1" s="1"/>
  <c r="C367" i="1" s="1"/>
  <c r="C368" i="1" s="1"/>
  <c r="C369" i="1" s="1"/>
  <c r="C370" i="1" s="1"/>
  <c r="C371" i="1" s="1"/>
  <c r="C372" i="1" s="1"/>
  <c r="C373" i="1" s="1"/>
  <c r="C374" i="1" s="1"/>
  <c r="C375" i="1" s="1"/>
  <c r="C376" i="1" s="1"/>
  <c r="C377" i="1" s="1"/>
  <c r="C378" i="1" s="1"/>
  <c r="C379" i="1" s="1"/>
  <c r="C380" i="1" s="1"/>
  <c r="C381" i="1" s="1"/>
  <c r="C382" i="1" s="1"/>
  <c r="C383" i="1" s="1"/>
  <c r="C384" i="1" s="1"/>
  <c r="C385" i="1" s="1"/>
  <c r="C386" i="1" s="1"/>
  <c r="C387" i="1" s="1"/>
  <c r="C388" i="1" s="1"/>
  <c r="C389" i="1" s="1"/>
  <c r="C390" i="1" s="1"/>
  <c r="C391" i="1" s="1"/>
  <c r="C392" i="1" s="1"/>
  <c r="C393" i="1" s="1"/>
  <c r="C394" i="1" s="1"/>
  <c r="C395" i="1" s="1"/>
  <c r="C396" i="1" s="1"/>
  <c r="C397" i="1" s="1"/>
  <c r="C398" i="1" s="1"/>
  <c r="C399" i="1" s="1"/>
  <c r="C400" i="1" s="1"/>
  <c r="C401" i="1" s="1"/>
  <c r="C402" i="1" s="1"/>
  <c r="C403" i="1" s="1"/>
  <c r="C404" i="1" s="1"/>
  <c r="C405" i="1" s="1"/>
  <c r="C406" i="1" s="1"/>
  <c r="C407" i="1" s="1"/>
  <c r="C408" i="1" s="1"/>
  <c r="C409" i="1" s="1"/>
  <c r="C410" i="1" s="1"/>
  <c r="C411" i="1" s="1"/>
  <c r="C412" i="1" s="1"/>
  <c r="C413" i="1" s="1"/>
  <c r="C414" i="1" s="1"/>
  <c r="C415" i="1" s="1"/>
  <c r="C416" i="1" s="1"/>
  <c r="C417" i="1" s="1"/>
  <c r="C418" i="1" s="1"/>
  <c r="C419" i="1" s="1"/>
  <c r="C420" i="1" s="1"/>
  <c r="C421" i="1" s="1"/>
  <c r="C422" i="1" s="1"/>
  <c r="C423" i="1" s="1"/>
  <c r="C424" i="1" s="1"/>
  <c r="C425" i="1" s="1"/>
  <c r="C426" i="1" s="1"/>
  <c r="C427" i="1" s="1"/>
  <c r="C428" i="1" s="1"/>
  <c r="C429" i="1" s="1"/>
  <c r="C430" i="1" s="1"/>
  <c r="C431" i="1" s="1"/>
  <c r="C432" i="1" s="1"/>
  <c r="C433" i="1" s="1"/>
  <c r="C434" i="1" s="1"/>
  <c r="C435" i="1" s="1"/>
  <c r="C436" i="1" s="1"/>
  <c r="C437" i="1" s="1"/>
  <c r="C438" i="1" s="1"/>
  <c r="C439" i="1" s="1"/>
  <c r="C440" i="1" s="1"/>
  <c r="C441" i="1" s="1"/>
  <c r="C442" i="1" s="1"/>
  <c r="C443" i="1" s="1"/>
  <c r="C444" i="1" s="1"/>
  <c r="C445" i="1" s="1"/>
  <c r="C446" i="1" s="1"/>
  <c r="C447" i="1" s="1"/>
  <c r="C448" i="1" s="1"/>
  <c r="C449" i="1" s="1"/>
  <c r="C450" i="1" s="1"/>
  <c r="C451" i="1" s="1"/>
  <c r="C452" i="1" s="1"/>
  <c r="C453" i="1" s="1"/>
  <c r="C454" i="1" s="1"/>
  <c r="C455" i="1" s="1"/>
  <c r="C456" i="1" s="1"/>
  <c r="C457" i="1" s="1"/>
  <c r="C458" i="1" s="1"/>
  <c r="C459" i="1" s="1"/>
  <c r="C460" i="1" s="1"/>
  <c r="C461" i="1" s="1"/>
  <c r="C462" i="1" s="1"/>
  <c r="C463" i="1" s="1"/>
  <c r="C464" i="1" s="1"/>
  <c r="C465" i="1" s="1"/>
  <c r="C466" i="1" s="1"/>
  <c r="C467" i="1" s="1"/>
  <c r="C468" i="1" s="1"/>
  <c r="C469" i="1" s="1"/>
  <c r="C470" i="1" s="1"/>
  <c r="C471" i="1" s="1"/>
  <c r="C472" i="1" s="1"/>
  <c r="C473" i="1" s="1"/>
  <c r="C474" i="1" s="1"/>
  <c r="C475" i="1" s="1"/>
  <c r="C476" i="1" s="1"/>
  <c r="C477" i="1" s="1"/>
  <c r="C478" i="1" s="1"/>
  <c r="C479" i="1" s="1"/>
  <c r="C480" i="1" s="1"/>
  <c r="C481" i="1" s="1"/>
  <c r="C482" i="1" s="1"/>
  <c r="C483" i="1" s="1"/>
  <c r="C484" i="1" s="1"/>
  <c r="C485" i="1" s="1"/>
  <c r="C486" i="1" s="1"/>
  <c r="C487" i="1" s="1"/>
  <c r="C488" i="1" s="1"/>
  <c r="C489" i="1" s="1"/>
  <c r="C490" i="1" s="1"/>
  <c r="C491" i="1" s="1"/>
  <c r="C492" i="1" s="1"/>
  <c r="C493" i="1" s="1"/>
  <c r="C494" i="1" s="1"/>
  <c r="C495" i="1" s="1"/>
  <c r="C496" i="1" s="1"/>
  <c r="C497" i="1" s="1"/>
  <c r="C498" i="1" s="1"/>
  <c r="C499" i="1" s="1"/>
  <c r="B2" i="1"/>
  <c r="F28" i="1"/>
  <c r="A3" i="1" s="1"/>
  <c r="P25" i="1"/>
  <c r="K6" i="1"/>
  <c r="E6" i="1"/>
  <c r="G6" i="1"/>
  <c r="S19" i="1" s="1"/>
  <c r="F6" i="1"/>
  <c r="J25" i="1"/>
  <c r="N50" i="1"/>
  <c r="Q28" i="1"/>
  <c r="P22" i="1"/>
  <c r="Q25" i="1"/>
  <c r="Q22" i="1" l="1"/>
  <c r="Q19" i="1"/>
  <c r="O19" i="1"/>
  <c r="O22" i="1" s="1"/>
  <c r="O25" i="1"/>
  <c r="Q16" i="1"/>
  <c r="G40" i="1"/>
  <c r="S22" i="1"/>
  <c r="G41"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B3" i="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S16" i="1"/>
  <c r="D3" i="1"/>
  <c r="D4" i="1" s="1"/>
  <c r="D5" i="1" s="1"/>
  <c r="D6" i="1" s="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 r="D325" i="1" s="1"/>
  <c r="D326" i="1" s="1"/>
  <c r="D327" i="1" s="1"/>
  <c r="D328" i="1" s="1"/>
  <c r="D329" i="1" s="1"/>
  <c r="D330" i="1" s="1"/>
  <c r="D331" i="1" s="1"/>
  <c r="D332" i="1" s="1"/>
  <c r="D333" i="1" s="1"/>
  <c r="D334" i="1" s="1"/>
  <c r="D335" i="1" s="1"/>
  <c r="D336" i="1" s="1"/>
  <c r="D337" i="1" s="1"/>
  <c r="D338" i="1" s="1"/>
  <c r="D339" i="1" s="1"/>
  <c r="D340" i="1" s="1"/>
  <c r="D341" i="1" s="1"/>
  <c r="D342" i="1" s="1"/>
  <c r="D343" i="1" s="1"/>
  <c r="D344" i="1" s="1"/>
  <c r="D345" i="1" s="1"/>
  <c r="D346" i="1" s="1"/>
  <c r="D347" i="1" s="1"/>
  <c r="D348" i="1" s="1"/>
  <c r="D349" i="1" s="1"/>
  <c r="D350" i="1" s="1"/>
  <c r="D351" i="1" s="1"/>
  <c r="D352" i="1" s="1"/>
  <c r="D353" i="1" s="1"/>
  <c r="D354" i="1" s="1"/>
  <c r="D355" i="1" s="1"/>
  <c r="D356" i="1" s="1"/>
  <c r="D357" i="1" s="1"/>
  <c r="D358" i="1" s="1"/>
  <c r="D359" i="1" s="1"/>
  <c r="D360" i="1" s="1"/>
  <c r="D361" i="1" s="1"/>
  <c r="D362" i="1" s="1"/>
  <c r="D363" i="1" s="1"/>
  <c r="D364" i="1" s="1"/>
  <c r="D365" i="1" s="1"/>
  <c r="D366" i="1" s="1"/>
  <c r="D367" i="1" s="1"/>
  <c r="D368" i="1" s="1"/>
  <c r="D369" i="1" s="1"/>
  <c r="D370" i="1" s="1"/>
  <c r="D371" i="1" s="1"/>
  <c r="D372" i="1" s="1"/>
  <c r="D373" i="1" s="1"/>
  <c r="D374" i="1" s="1"/>
  <c r="D375" i="1" s="1"/>
  <c r="D376" i="1" s="1"/>
  <c r="D377" i="1" s="1"/>
  <c r="D378" i="1" s="1"/>
  <c r="D379" i="1" s="1"/>
  <c r="D380" i="1" s="1"/>
  <c r="D381" i="1" s="1"/>
  <c r="D382" i="1" s="1"/>
  <c r="D383" i="1" s="1"/>
  <c r="D384" i="1" s="1"/>
  <c r="D385" i="1" s="1"/>
  <c r="D386" i="1" s="1"/>
  <c r="D387" i="1" s="1"/>
  <c r="D388" i="1" s="1"/>
  <c r="D389" i="1" s="1"/>
  <c r="D390" i="1" s="1"/>
  <c r="D391" i="1" s="1"/>
  <c r="D392" i="1" s="1"/>
  <c r="D393" i="1" s="1"/>
  <c r="D394" i="1" s="1"/>
  <c r="D395" i="1" s="1"/>
  <c r="D396" i="1" s="1"/>
  <c r="D397" i="1" s="1"/>
  <c r="D398" i="1" s="1"/>
  <c r="D399" i="1" s="1"/>
  <c r="D400" i="1" s="1"/>
  <c r="D401" i="1" s="1"/>
  <c r="D402" i="1" s="1"/>
  <c r="D403" i="1" s="1"/>
  <c r="D404" i="1" s="1"/>
  <c r="D405" i="1" s="1"/>
  <c r="D406" i="1" s="1"/>
  <c r="D407" i="1" s="1"/>
  <c r="D408" i="1" s="1"/>
  <c r="D409" i="1" s="1"/>
  <c r="D410" i="1" s="1"/>
  <c r="D411" i="1" s="1"/>
  <c r="D412" i="1" s="1"/>
  <c r="D413" i="1" s="1"/>
  <c r="D414" i="1" s="1"/>
  <c r="D415" i="1" s="1"/>
  <c r="D416" i="1" s="1"/>
  <c r="D417" i="1" s="1"/>
  <c r="D418" i="1" s="1"/>
  <c r="D419" i="1" s="1"/>
  <c r="D420" i="1" s="1"/>
  <c r="D421" i="1" s="1"/>
  <c r="D422" i="1" s="1"/>
  <c r="D423" i="1" s="1"/>
  <c r="D424" i="1" s="1"/>
  <c r="D425" i="1" s="1"/>
  <c r="D426" i="1" s="1"/>
  <c r="D427" i="1" s="1"/>
  <c r="D428" i="1" s="1"/>
  <c r="D429" i="1" s="1"/>
  <c r="D430" i="1" s="1"/>
  <c r="D431" i="1" s="1"/>
  <c r="D432" i="1" s="1"/>
  <c r="D433" i="1" s="1"/>
  <c r="D434" i="1" s="1"/>
  <c r="D435" i="1" s="1"/>
  <c r="D436" i="1" s="1"/>
  <c r="D437" i="1" s="1"/>
  <c r="D438" i="1" s="1"/>
  <c r="D439" i="1" s="1"/>
  <c r="D440" i="1" s="1"/>
  <c r="D441" i="1" s="1"/>
  <c r="D442" i="1" s="1"/>
  <c r="D443" i="1" s="1"/>
  <c r="D444" i="1" s="1"/>
  <c r="D445" i="1" s="1"/>
  <c r="D446" i="1" s="1"/>
  <c r="D447" i="1" s="1"/>
  <c r="D448" i="1" s="1"/>
  <c r="D449" i="1" s="1"/>
  <c r="D450" i="1" s="1"/>
  <c r="D451" i="1" s="1"/>
  <c r="D452" i="1" s="1"/>
  <c r="D453" i="1" s="1"/>
  <c r="D454" i="1" s="1"/>
  <c r="D455" i="1" s="1"/>
  <c r="D456" i="1" s="1"/>
  <c r="D457" i="1" s="1"/>
  <c r="D458" i="1" s="1"/>
  <c r="D459" i="1" s="1"/>
  <c r="D460" i="1" s="1"/>
  <c r="D461" i="1" s="1"/>
  <c r="D462" i="1" s="1"/>
  <c r="D463" i="1" s="1"/>
  <c r="D464" i="1" s="1"/>
  <c r="D465" i="1" s="1"/>
  <c r="D466" i="1" s="1"/>
  <c r="D467" i="1" s="1"/>
  <c r="D468" i="1" s="1"/>
  <c r="D469" i="1" s="1"/>
  <c r="D470" i="1" s="1"/>
  <c r="D471" i="1" s="1"/>
  <c r="D472" i="1" s="1"/>
  <c r="D473" i="1" s="1"/>
  <c r="D474" i="1" s="1"/>
  <c r="D475" i="1" s="1"/>
  <c r="D476" i="1" s="1"/>
  <c r="D477" i="1" s="1"/>
  <c r="D478" i="1" s="1"/>
  <c r="D479" i="1" s="1"/>
  <c r="D480" i="1" s="1"/>
  <c r="D481" i="1" s="1"/>
  <c r="D482" i="1" s="1"/>
  <c r="D483" i="1" s="1"/>
  <c r="D484" i="1" s="1"/>
  <c r="D485" i="1" s="1"/>
  <c r="D486" i="1" s="1"/>
  <c r="D487" i="1" s="1"/>
  <c r="D488" i="1" s="1"/>
  <c r="D489" i="1" s="1"/>
  <c r="D490" i="1" s="1"/>
  <c r="D491" i="1" s="1"/>
  <c r="D492" i="1" s="1"/>
  <c r="D493" i="1" s="1"/>
  <c r="D494" i="1" s="1"/>
  <c r="D495" i="1" s="1"/>
  <c r="D496" i="1" s="1"/>
  <c r="D497" i="1" s="1"/>
  <c r="D498" i="1" s="1"/>
  <c r="D49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Terrell Gibbs</author>
  </authors>
  <commentList>
    <comment ref="O12" authorId="0" shapeId="0" xr:uid="{00000000-0006-0000-0000-000001000000}">
      <text>
        <r>
          <rPr>
            <sz val="9"/>
            <color indexed="81"/>
            <rFont val="Verdana"/>
            <family val="2"/>
          </rPr>
          <t>Drug/Condition 1</t>
        </r>
      </text>
    </comment>
    <comment ref="P12" authorId="0" shapeId="0" xr:uid="{00000000-0006-0000-0000-000002000000}">
      <text>
        <r>
          <rPr>
            <sz val="9"/>
            <color indexed="81"/>
            <rFont val="Verdana"/>
            <family val="2"/>
          </rPr>
          <t>Drug/Condition 2</t>
        </r>
      </text>
    </comment>
    <comment ref="E25" authorId="0" shapeId="0" xr:uid="{00000000-0006-0000-0000-000003000000}">
      <text>
        <r>
          <rPr>
            <sz val="9"/>
            <color indexed="81"/>
            <rFont val="Verdana"/>
            <family val="2"/>
          </rPr>
          <t>Dosing interval (or period to graph for single dose)</t>
        </r>
      </text>
    </comment>
  </commentList>
</comments>
</file>

<file path=xl/sharedStrings.xml><?xml version="1.0" encoding="utf-8"?>
<sst xmlns="http://schemas.openxmlformats.org/spreadsheetml/2006/main" count="40" uniqueCount="34">
  <si>
    <t>Vd_2</t>
  </si>
  <si>
    <t>Cl_2</t>
  </si>
  <si>
    <t>k_02</t>
  </si>
  <si>
    <t>L</t>
  </si>
  <si>
    <t>/</t>
  </si>
  <si>
    <t>T_2</t>
  </si>
  <si>
    <t>min</t>
  </si>
  <si>
    <t>Vd</t>
  </si>
  <si>
    <r>
      <t>Cl</t>
    </r>
    <r>
      <rPr>
        <sz val="10"/>
        <rFont val="Verdana"/>
      </rPr>
      <t>tot</t>
    </r>
  </si>
  <si>
    <r>
      <t>t</t>
    </r>
    <r>
      <rPr>
        <sz val="10"/>
        <rFont val="Verdana"/>
      </rPr>
      <t>1/2</t>
    </r>
  </si>
  <si>
    <t>Drug/Condition 1</t>
  </si>
  <si>
    <t>D/C 1</t>
  </si>
  <si>
    <t>D/C 2</t>
  </si>
  <si>
    <t>Drug/Condition 2</t>
  </si>
  <si>
    <t>ml</t>
  </si>
  <si>
    <t>µg</t>
  </si>
  <si>
    <r>
      <t>k</t>
    </r>
    <r>
      <rPr>
        <sz val="10"/>
        <rFont val="Verdana"/>
      </rPr>
      <t>el</t>
    </r>
  </si>
  <si>
    <t>Time,</t>
  </si>
  <si>
    <t>Cp</t>
  </si>
  <si>
    <t>t</t>
  </si>
  <si>
    <t>Doses</t>
  </si>
  <si>
    <t>Dose</t>
  </si>
  <si>
    <r>
      <t>Cp</t>
    </r>
    <r>
      <rPr>
        <sz val="12"/>
        <rFont val="Verdana"/>
        <family val="2"/>
      </rPr>
      <t>ss</t>
    </r>
    <r>
      <rPr>
        <sz val="9"/>
        <rFont val="Verdana"/>
        <family val="2"/>
      </rPr>
      <t>"average"</t>
    </r>
  </si>
  <si>
    <r>
      <t>C</t>
    </r>
    <r>
      <rPr>
        <sz val="12"/>
        <rFont val="Verdana"/>
        <family val="2"/>
      </rPr>
      <t>max</t>
    </r>
    <r>
      <rPr>
        <sz val="10"/>
        <rFont val="Verdana"/>
      </rPr>
      <t>ss</t>
    </r>
  </si>
  <si>
    <r>
      <t>C</t>
    </r>
    <r>
      <rPr>
        <sz val="12"/>
        <rFont val="Verdana"/>
        <family val="2"/>
      </rPr>
      <t>min</t>
    </r>
    <r>
      <rPr>
        <sz val="10"/>
        <rFont val="Verdana"/>
      </rPr>
      <t>ss</t>
    </r>
  </si>
  <si>
    <t>g</t>
  </si>
  <si>
    <t>mg</t>
  </si>
  <si>
    <t>hr</t>
  </si>
  <si>
    <t>per</t>
  </si>
  <si>
    <t>dose scale</t>
  </si>
  <si>
    <t>Cl time scale</t>
  </si>
  <si>
    <t>Cl vol scale</t>
  </si>
  <si>
    <t>Cl vol multiplier</t>
  </si>
  <si>
    <t>Cp 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</si>
</sst>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0"/>
      <name val="Verdana"/>
    </font>
    <font>
      <sz val="16"/>
      <name val="Verdana"/>
    </font>
    <font>
      <sz val="14"/>
      <name val="Verdana"/>
    </font>
    <font>
      <sz val="16"/>
      <color indexed="10"/>
      <name val="Verdana"/>
    </font>
    <font>
      <sz val="8"/>
      <name val="Verdana"/>
    </font>
    <font>
      <b/>
      <sz val="14"/>
      <name val="Verdana"/>
      <family val="2"/>
    </font>
    <font>
      <sz val="16"/>
      <name val="Symbol"/>
      <family val="1"/>
    </font>
    <font>
      <sz val="9"/>
      <name val="Verdana"/>
      <family val="2"/>
    </font>
    <font>
      <sz val="12"/>
      <name val="Verdana"/>
      <family val="2"/>
    </font>
    <font>
      <sz val="9"/>
      <color indexed="81"/>
      <name val="Verdana"/>
      <family val="2"/>
    </font>
  </fonts>
  <fills count="3">
    <fill>
      <patternFill patternType="none"/>
    </fill>
    <fill>
      <patternFill patternType="gray125"/>
    </fill>
    <fill>
      <patternFill patternType="solid">
        <fgColor indexed="43"/>
        <bgColor indexed="64"/>
      </patternFill>
    </fill>
  </fills>
  <borders count="1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s>
  <cellStyleXfs count="1">
    <xf numFmtId="0" fontId="0" fillId="0" borderId="0"/>
  </cellStyleXfs>
  <cellXfs count="62">
    <xf numFmtId="0" fontId="0" fillId="0" borderId="0" xfId="0"/>
    <xf numFmtId="0" fontId="0" fillId="0" borderId="0" xfId="0" applyProtection="1">
      <protection locked="0"/>
    </xf>
    <xf numFmtId="0" fontId="0" fillId="0" borderId="0" xfId="0" applyAlignment="1" applyProtection="1">
      <alignment horizontal="right"/>
      <protection locked="0"/>
    </xf>
    <xf numFmtId="0" fontId="0" fillId="0" borderId="0" xfId="0" applyProtection="1"/>
    <xf numFmtId="11" fontId="0" fillId="0" borderId="0" xfId="0" applyNumberFormat="1" applyProtection="1">
      <protection locked="0"/>
    </xf>
    <xf numFmtId="11" fontId="0" fillId="0" borderId="0" xfId="0" applyNumberFormat="1" applyProtection="1"/>
    <xf numFmtId="0" fontId="0" fillId="0" borderId="0" xfId="0" applyNumberFormat="1" applyFill="1" applyBorder="1" applyProtection="1">
      <protection locked="0"/>
    </xf>
    <xf numFmtId="0" fontId="0" fillId="0" borderId="0" xfId="0" applyNumberFormat="1" applyFill="1" applyBorder="1" applyAlignment="1" applyProtection="1">
      <alignment horizontal="right"/>
      <protection locked="0"/>
    </xf>
    <xf numFmtId="0" fontId="0" fillId="0" borderId="0" xfId="0" applyBorder="1" applyAlignment="1" applyProtection="1">
      <alignment horizontal="right"/>
      <protection locked="0"/>
    </xf>
    <xf numFmtId="0" fontId="0" fillId="0" borderId="0" xfId="0" applyBorder="1" applyProtection="1">
      <protection locked="0"/>
    </xf>
    <xf numFmtId="0" fontId="2" fillId="0" borderId="0" xfId="0" applyFont="1" applyBorder="1" applyAlignment="1" applyProtection="1">
      <alignment horizontal="right"/>
      <protection locked="0"/>
    </xf>
    <xf numFmtId="0" fontId="2" fillId="0" borderId="0" xfId="0" applyFont="1" applyBorder="1" applyProtection="1"/>
    <xf numFmtId="0" fontId="0" fillId="0" borderId="0" xfId="0" applyNumberFormat="1" applyBorder="1" applyProtection="1">
      <protection locked="0"/>
    </xf>
    <xf numFmtId="0" fontId="0" fillId="0" borderId="0" xfId="0" applyNumberFormat="1" applyBorder="1" applyAlignment="1" applyProtection="1">
      <alignment horizontal="right"/>
      <protection locked="0"/>
    </xf>
    <xf numFmtId="0" fontId="0" fillId="0" borderId="1" xfId="0" applyBorder="1" applyAlignment="1" applyProtection="1">
      <alignment horizontal="right"/>
      <protection locked="0"/>
    </xf>
    <xf numFmtId="0" fontId="1" fillId="0" borderId="2" xfId="0" applyFont="1" applyBorder="1" applyAlignment="1" applyProtection="1">
      <alignment horizontal="right"/>
    </xf>
    <xf numFmtId="0" fontId="0" fillId="0" borderId="2" xfId="0" applyBorder="1" applyProtection="1"/>
    <xf numFmtId="0" fontId="0" fillId="0" borderId="2" xfId="0" applyBorder="1" applyAlignment="1" applyProtection="1">
      <alignment horizontal="right"/>
    </xf>
    <xf numFmtId="0" fontId="3" fillId="0" borderId="2" xfId="0" applyFont="1" applyBorder="1" applyAlignment="1" applyProtection="1">
      <alignment horizontal="right"/>
    </xf>
    <xf numFmtId="0" fontId="0" fillId="0" borderId="2" xfId="0" applyBorder="1" applyAlignment="1" applyProtection="1">
      <alignment horizontal="right"/>
      <protection locked="0"/>
    </xf>
    <xf numFmtId="0" fontId="0" fillId="0" borderId="2" xfId="0" applyBorder="1" applyProtection="1">
      <protection locked="0"/>
    </xf>
    <xf numFmtId="0" fontId="0" fillId="0" borderId="3" xfId="0" applyBorder="1" applyProtection="1">
      <protection locked="0"/>
    </xf>
    <xf numFmtId="0" fontId="0" fillId="0" borderId="4" xfId="0" applyFill="1" applyBorder="1" applyAlignment="1" applyProtection="1">
      <alignment horizontal="right"/>
      <protection locked="0"/>
    </xf>
    <xf numFmtId="0" fontId="0" fillId="0" borderId="5" xfId="0" applyBorder="1" applyProtection="1">
      <protection locked="0"/>
    </xf>
    <xf numFmtId="0" fontId="1" fillId="0" borderId="4" xfId="0" applyFont="1" applyFill="1" applyBorder="1" applyAlignment="1" applyProtection="1">
      <alignment horizontal="right"/>
    </xf>
    <xf numFmtId="0" fontId="0" fillId="0" borderId="4" xfId="0" applyBorder="1" applyAlignment="1" applyProtection="1">
      <alignment horizontal="right"/>
      <protection locked="0"/>
    </xf>
    <xf numFmtId="0" fontId="0" fillId="0" borderId="6" xfId="0" applyBorder="1" applyAlignment="1" applyProtection="1">
      <alignment horizontal="right"/>
      <protection locked="0"/>
    </xf>
    <xf numFmtId="0" fontId="0" fillId="0" borderId="7" xfId="0" applyBorder="1" applyProtection="1">
      <protection locked="0"/>
    </xf>
    <xf numFmtId="0" fontId="0" fillId="0" borderId="7" xfId="0" applyBorder="1" applyAlignment="1" applyProtection="1">
      <alignment horizontal="right"/>
      <protection locked="0"/>
    </xf>
    <xf numFmtId="0" fontId="0" fillId="0" borderId="8" xfId="0" applyBorder="1" applyProtection="1">
      <protection locked="0"/>
    </xf>
    <xf numFmtId="0" fontId="6" fillId="0" borderId="4" xfId="0" applyFont="1" applyFill="1" applyBorder="1" applyAlignment="1" applyProtection="1">
      <alignment horizontal="right"/>
    </xf>
    <xf numFmtId="0" fontId="0" fillId="0" borderId="0" xfId="0" applyNumberFormat="1" applyProtection="1"/>
    <xf numFmtId="0" fontId="2" fillId="0" borderId="0" xfId="0" applyFont="1" applyFill="1" applyBorder="1" applyAlignment="1" applyProtection="1">
      <alignment horizontal="right"/>
    </xf>
    <xf numFmtId="0" fontId="1" fillId="2" borderId="0" xfId="0" applyNumberFormat="1" applyFont="1" applyFill="1" applyBorder="1" applyProtection="1"/>
    <xf numFmtId="0" fontId="3" fillId="2" borderId="0" xfId="0" applyNumberFormat="1" applyFont="1" applyFill="1" applyBorder="1" applyProtection="1"/>
    <xf numFmtId="0" fontId="5" fillId="0" borderId="0" xfId="0" applyFont="1" applyProtection="1"/>
    <xf numFmtId="0" fontId="1" fillId="0" borderId="0" xfId="0" applyNumberFormat="1" applyFont="1" applyFill="1" applyBorder="1" applyProtection="1"/>
    <xf numFmtId="0" fontId="0" fillId="0" borderId="0" xfId="0" applyNumberFormat="1" applyFill="1" applyBorder="1" applyAlignment="1" applyProtection="1">
      <alignment horizontal="right"/>
    </xf>
    <xf numFmtId="0" fontId="0" fillId="0" borderId="0" xfId="0" applyNumberFormat="1" applyFill="1" applyBorder="1" applyProtection="1"/>
    <xf numFmtId="0" fontId="0" fillId="0" borderId="0" xfId="0" applyNumberFormat="1" applyBorder="1" applyProtection="1"/>
    <xf numFmtId="0" fontId="0" fillId="0" borderId="0" xfId="0" applyNumberFormat="1" applyBorder="1" applyAlignment="1" applyProtection="1">
      <alignment horizontal="right"/>
    </xf>
    <xf numFmtId="0" fontId="1" fillId="0" borderId="4" xfId="0" applyFont="1" applyBorder="1" applyAlignment="1" applyProtection="1">
      <alignment horizontal="right"/>
    </xf>
    <xf numFmtId="0" fontId="0" fillId="0" borderId="0" xfId="0" applyFill="1" applyBorder="1" applyProtection="1">
      <protection locked="0"/>
    </xf>
    <xf numFmtId="0" fontId="0" fillId="0" borderId="1" xfId="0" applyBorder="1" applyProtection="1">
      <protection locked="0"/>
    </xf>
    <xf numFmtId="0" fontId="1" fillId="0" borderId="2" xfId="0" applyFont="1" applyBorder="1" applyProtection="1"/>
    <xf numFmtId="0" fontId="3" fillId="0" borderId="2" xfId="0" applyFont="1" applyBorder="1" applyProtection="1"/>
    <xf numFmtId="0" fontId="0" fillId="0" borderId="4" xfId="0" applyBorder="1" applyProtection="1">
      <protection locked="0"/>
    </xf>
    <xf numFmtId="0" fontId="0" fillId="0" borderId="4" xfId="0" applyBorder="1" applyAlignment="1" applyProtection="1">
      <alignment horizontal="right"/>
    </xf>
    <xf numFmtId="0" fontId="0" fillId="0" borderId="4" xfId="0" applyBorder="1" applyProtection="1"/>
    <xf numFmtId="0" fontId="0" fillId="0" borderId="6" xfId="0" applyBorder="1" applyProtection="1">
      <protection locked="0"/>
    </xf>
    <xf numFmtId="0" fontId="0" fillId="0" borderId="0" xfId="0" applyFill="1" applyBorder="1" applyAlignment="1" applyProtection="1">
      <alignment horizontal="right"/>
      <protection locked="0"/>
    </xf>
    <xf numFmtId="0" fontId="2" fillId="0" borderId="0" xfId="0" applyFont="1" applyFill="1" applyBorder="1" applyProtection="1"/>
    <xf numFmtId="0" fontId="2" fillId="0" borderId="0" xfId="0" applyFont="1" applyFill="1" applyBorder="1" applyProtection="1">
      <protection locked="0"/>
    </xf>
    <xf numFmtId="0" fontId="0" fillId="0" borderId="0" xfId="0" applyFill="1" applyBorder="1" applyProtection="1"/>
    <xf numFmtId="0" fontId="0" fillId="0" borderId="5" xfId="0" applyFill="1" applyBorder="1" applyProtection="1"/>
    <xf numFmtId="0" fontId="8" fillId="0" borderId="5" xfId="0" applyFont="1" applyBorder="1" applyProtection="1"/>
    <xf numFmtId="0" fontId="2" fillId="0" borderId="9" xfId="0" applyFont="1" applyFill="1" applyBorder="1" applyAlignment="1" applyProtection="1">
      <alignment horizontal="center"/>
    </xf>
    <xf numFmtId="0" fontId="8" fillId="0" borderId="0" xfId="0" applyFont="1" applyAlignment="1" applyProtection="1">
      <alignment horizontal="center"/>
    </xf>
    <xf numFmtId="0" fontId="1" fillId="0" borderId="0" xfId="0" applyFont="1" applyFill="1" applyBorder="1" applyProtection="1"/>
    <xf numFmtId="0" fontId="3" fillId="0" borderId="0" xfId="0" applyFont="1" applyFill="1" applyBorder="1" applyProtection="1"/>
    <xf numFmtId="164" fontId="0" fillId="0" borderId="0" xfId="0" applyNumberFormat="1" applyProtection="1">
      <protection locked="0"/>
    </xf>
    <xf numFmtId="164" fontId="0" fillId="0" borderId="0" xfId="0" applyNumberFormat="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595375722543405E-2"/>
          <c:y val="0.15204721778833699"/>
          <c:w val="0.780346820809248"/>
          <c:h val="0.69006044996245097"/>
        </c:manualLayout>
      </c:layout>
      <c:scatterChart>
        <c:scatterStyle val="lineMarker"/>
        <c:varyColors val="0"/>
        <c:ser>
          <c:idx val="0"/>
          <c:order val="0"/>
          <c:tx>
            <c:v>Drug/Condition 1</c:v>
          </c:tx>
          <c:spPr>
            <a:ln w="25400">
              <a:solidFill>
                <a:srgbClr val="000000"/>
              </a:solidFill>
              <a:prstDash val="solid"/>
            </a:ln>
          </c:spPr>
          <c:marker>
            <c:symbol val="none"/>
          </c:marker>
          <c:xVal>
            <c:numRef>
              <c:f>'Multiple dose kinetics'!$A$2:$A$499</c:f>
              <c:numCache>
                <c:formatCode>0.000</c:formatCode>
                <c:ptCount val="498"/>
                <c:pt idx="0">
                  <c:v>0</c:v>
                </c:pt>
                <c:pt idx="1">
                  <c:v>0.3267605633802817</c:v>
                </c:pt>
                <c:pt idx="2">
                  <c:v>0.6535211267605634</c:v>
                </c:pt>
                <c:pt idx="3">
                  <c:v>0.9802816901408451</c:v>
                </c:pt>
                <c:pt idx="4">
                  <c:v>1.3070422535211268</c:v>
                </c:pt>
                <c:pt idx="5">
                  <c:v>1.6338028169014085</c:v>
                </c:pt>
                <c:pt idx="6">
                  <c:v>1.9605633802816902</c:v>
                </c:pt>
                <c:pt idx="7">
                  <c:v>2.2873239436619719</c:v>
                </c:pt>
                <c:pt idx="8">
                  <c:v>2.6140845070422536</c:v>
                </c:pt>
                <c:pt idx="9">
                  <c:v>2.9408450704225353</c:v>
                </c:pt>
                <c:pt idx="10">
                  <c:v>3.267605633802817</c:v>
                </c:pt>
                <c:pt idx="11">
                  <c:v>3.5943661971830987</c:v>
                </c:pt>
                <c:pt idx="12">
                  <c:v>3.9211267605633804</c:v>
                </c:pt>
                <c:pt idx="13">
                  <c:v>4.2478873239436616</c:v>
                </c:pt>
                <c:pt idx="14">
                  <c:v>4.5746478873239429</c:v>
                </c:pt>
                <c:pt idx="15">
                  <c:v>4.9014084507042242</c:v>
                </c:pt>
                <c:pt idx="16">
                  <c:v>5.2281690140845054</c:v>
                </c:pt>
                <c:pt idx="17">
                  <c:v>5.5549295774647867</c:v>
                </c:pt>
                <c:pt idx="18">
                  <c:v>5.8816901408450679</c:v>
                </c:pt>
                <c:pt idx="19">
                  <c:v>6.2084507042253492</c:v>
                </c:pt>
                <c:pt idx="20">
                  <c:v>6.5352112676056304</c:v>
                </c:pt>
                <c:pt idx="21">
                  <c:v>6.8619718309859117</c:v>
                </c:pt>
                <c:pt idx="22">
                  <c:v>7.1887323943661929</c:v>
                </c:pt>
                <c:pt idx="23">
                  <c:v>7.5154929577464742</c:v>
                </c:pt>
                <c:pt idx="24">
                  <c:v>7.8422535211267554</c:v>
                </c:pt>
                <c:pt idx="25">
                  <c:v>8.1690140845070367</c:v>
                </c:pt>
                <c:pt idx="26">
                  <c:v>8.495774647887318</c:v>
                </c:pt>
                <c:pt idx="27">
                  <c:v>8.8225352112675992</c:v>
                </c:pt>
                <c:pt idx="28">
                  <c:v>9.1492957746478805</c:v>
                </c:pt>
                <c:pt idx="29">
                  <c:v>9.4760563380281617</c:v>
                </c:pt>
                <c:pt idx="30">
                  <c:v>9.802816901408443</c:v>
                </c:pt>
                <c:pt idx="31">
                  <c:v>10.129577464788724</c:v>
                </c:pt>
                <c:pt idx="32">
                  <c:v>10.456338028169005</c:v>
                </c:pt>
                <c:pt idx="33">
                  <c:v>10.783098591549287</c:v>
                </c:pt>
                <c:pt idx="34">
                  <c:v>11.109859154929568</c:v>
                </c:pt>
                <c:pt idx="35">
                  <c:v>11.436619718309849</c:v>
                </c:pt>
                <c:pt idx="36">
                  <c:v>11.763380281690131</c:v>
                </c:pt>
                <c:pt idx="37">
                  <c:v>12.090140845070412</c:v>
                </c:pt>
                <c:pt idx="38">
                  <c:v>12.416901408450693</c:v>
                </c:pt>
                <c:pt idx="39">
                  <c:v>12.743661971830974</c:v>
                </c:pt>
                <c:pt idx="40">
                  <c:v>13.070422535211256</c:v>
                </c:pt>
                <c:pt idx="41">
                  <c:v>13.397183098591537</c:v>
                </c:pt>
                <c:pt idx="42">
                  <c:v>13.723943661971818</c:v>
                </c:pt>
                <c:pt idx="43">
                  <c:v>14.050704225352099</c:v>
                </c:pt>
                <c:pt idx="44">
                  <c:v>14.377464788732381</c:v>
                </c:pt>
                <c:pt idx="45">
                  <c:v>14.704225352112662</c:v>
                </c:pt>
                <c:pt idx="46">
                  <c:v>15.030985915492943</c:v>
                </c:pt>
                <c:pt idx="47">
                  <c:v>15.357746478873224</c:v>
                </c:pt>
                <c:pt idx="48">
                  <c:v>15.684507042253506</c:v>
                </c:pt>
                <c:pt idx="49">
                  <c:v>16.011267605633787</c:v>
                </c:pt>
                <c:pt idx="50">
                  <c:v>16.33802816901407</c:v>
                </c:pt>
                <c:pt idx="51">
                  <c:v>16.664788732394353</c:v>
                </c:pt>
                <c:pt idx="52">
                  <c:v>16.991549295774636</c:v>
                </c:pt>
                <c:pt idx="53">
                  <c:v>17.318309859154919</c:v>
                </c:pt>
                <c:pt idx="54">
                  <c:v>17.645070422535202</c:v>
                </c:pt>
                <c:pt idx="55">
                  <c:v>17.971830985915485</c:v>
                </c:pt>
                <c:pt idx="56">
                  <c:v>18.298591549295768</c:v>
                </c:pt>
                <c:pt idx="57">
                  <c:v>18.625352112676051</c:v>
                </c:pt>
                <c:pt idx="58">
                  <c:v>18.952112676056334</c:v>
                </c:pt>
                <c:pt idx="59">
                  <c:v>19.278873239436617</c:v>
                </c:pt>
                <c:pt idx="60">
                  <c:v>19.6056338028169</c:v>
                </c:pt>
                <c:pt idx="61">
                  <c:v>19.932394366197183</c:v>
                </c:pt>
                <c:pt idx="62">
                  <c:v>20.259154929577466</c:v>
                </c:pt>
                <c:pt idx="63">
                  <c:v>20.585915492957749</c:v>
                </c:pt>
                <c:pt idx="64">
                  <c:v>20.912676056338032</c:v>
                </c:pt>
                <c:pt idx="65">
                  <c:v>21.239436619718315</c:v>
                </c:pt>
                <c:pt idx="66">
                  <c:v>21.566197183098598</c:v>
                </c:pt>
                <c:pt idx="67">
                  <c:v>21.892957746478881</c:v>
                </c:pt>
                <c:pt idx="68">
                  <c:v>22.219718309859164</c:v>
                </c:pt>
                <c:pt idx="69">
                  <c:v>22.546478873239447</c:v>
                </c:pt>
                <c:pt idx="70">
                  <c:v>22.87323943661973</c:v>
                </c:pt>
                <c:pt idx="71">
                  <c:v>23.200000000000014</c:v>
                </c:pt>
                <c:pt idx="72">
                  <c:v>23.526760563380297</c:v>
                </c:pt>
                <c:pt idx="73">
                  <c:v>23.85352112676058</c:v>
                </c:pt>
                <c:pt idx="74">
                  <c:v>24.180281690140863</c:v>
                </c:pt>
                <c:pt idx="75">
                  <c:v>24.507042253521146</c:v>
                </c:pt>
                <c:pt idx="76">
                  <c:v>24.833802816901429</c:v>
                </c:pt>
                <c:pt idx="77">
                  <c:v>25.160563380281712</c:v>
                </c:pt>
                <c:pt idx="78">
                  <c:v>25.487323943661995</c:v>
                </c:pt>
                <c:pt idx="79">
                  <c:v>25.814084507042278</c:v>
                </c:pt>
                <c:pt idx="80">
                  <c:v>26.140845070422561</c:v>
                </c:pt>
                <c:pt idx="81">
                  <c:v>26.467605633802844</c:v>
                </c:pt>
                <c:pt idx="82">
                  <c:v>26.794366197183127</c:v>
                </c:pt>
                <c:pt idx="83">
                  <c:v>27.12112676056341</c:v>
                </c:pt>
                <c:pt idx="84">
                  <c:v>27.447887323943693</c:v>
                </c:pt>
                <c:pt idx="85">
                  <c:v>27.774647887323976</c:v>
                </c:pt>
                <c:pt idx="86">
                  <c:v>28.101408450704259</c:v>
                </c:pt>
                <c:pt idx="87">
                  <c:v>28.428169014084542</c:v>
                </c:pt>
                <c:pt idx="88">
                  <c:v>28.754929577464825</c:v>
                </c:pt>
                <c:pt idx="89">
                  <c:v>29.081690140845108</c:v>
                </c:pt>
                <c:pt idx="90">
                  <c:v>29.408450704225391</c:v>
                </c:pt>
                <c:pt idx="91">
                  <c:v>29.735211267605674</c:v>
                </c:pt>
                <c:pt idx="92">
                  <c:v>30.061971830985957</c:v>
                </c:pt>
                <c:pt idx="93">
                  <c:v>30.38873239436624</c:v>
                </c:pt>
                <c:pt idx="94">
                  <c:v>30.715492957746523</c:v>
                </c:pt>
                <c:pt idx="95">
                  <c:v>31.042253521126806</c:v>
                </c:pt>
                <c:pt idx="96">
                  <c:v>31.369014084507089</c:v>
                </c:pt>
                <c:pt idx="97">
                  <c:v>31.695774647887372</c:v>
                </c:pt>
                <c:pt idx="98">
                  <c:v>32.022535211267652</c:v>
                </c:pt>
                <c:pt idx="99">
                  <c:v>32.349295774647935</c:v>
                </c:pt>
                <c:pt idx="100">
                  <c:v>32.676056338028218</c:v>
                </c:pt>
                <c:pt idx="101">
                  <c:v>33.002816901408501</c:v>
                </c:pt>
                <c:pt idx="102">
                  <c:v>33.329577464788784</c:v>
                </c:pt>
                <c:pt idx="103">
                  <c:v>33.656338028169067</c:v>
                </c:pt>
                <c:pt idx="104">
                  <c:v>33.98309859154935</c:v>
                </c:pt>
                <c:pt idx="105">
                  <c:v>34.309859154929633</c:v>
                </c:pt>
                <c:pt idx="106">
                  <c:v>34.636619718309916</c:v>
                </c:pt>
                <c:pt idx="107">
                  <c:v>34.963380281690199</c:v>
                </c:pt>
                <c:pt idx="108">
                  <c:v>35.290140845070482</c:v>
                </c:pt>
                <c:pt idx="109">
                  <c:v>35.616901408450765</c:v>
                </c:pt>
                <c:pt idx="110">
                  <c:v>35.943661971831048</c:v>
                </c:pt>
                <c:pt idx="111">
                  <c:v>36.270422535211331</c:v>
                </c:pt>
                <c:pt idx="112">
                  <c:v>36.597183098591614</c:v>
                </c:pt>
                <c:pt idx="113">
                  <c:v>36.923943661971897</c:v>
                </c:pt>
                <c:pt idx="114">
                  <c:v>37.25070422535218</c:v>
                </c:pt>
                <c:pt idx="115">
                  <c:v>37.577464788732463</c:v>
                </c:pt>
                <c:pt idx="116">
                  <c:v>37.904225352112746</c:v>
                </c:pt>
                <c:pt idx="117">
                  <c:v>38.230985915493029</c:v>
                </c:pt>
                <c:pt idx="118">
                  <c:v>38.557746478873312</c:v>
                </c:pt>
                <c:pt idx="119">
                  <c:v>38.884507042253595</c:v>
                </c:pt>
                <c:pt idx="120">
                  <c:v>39.211267605633878</c:v>
                </c:pt>
                <c:pt idx="121">
                  <c:v>39.538028169014162</c:v>
                </c:pt>
                <c:pt idx="122">
                  <c:v>39.864788732394445</c:v>
                </c:pt>
                <c:pt idx="123">
                  <c:v>40.191549295774728</c:v>
                </c:pt>
                <c:pt idx="124">
                  <c:v>40.518309859155011</c:v>
                </c:pt>
                <c:pt idx="125">
                  <c:v>40.845070422535294</c:v>
                </c:pt>
                <c:pt idx="126">
                  <c:v>41.171830985915577</c:v>
                </c:pt>
                <c:pt idx="127">
                  <c:v>41.49859154929586</c:v>
                </c:pt>
                <c:pt idx="128">
                  <c:v>41.825352112676143</c:v>
                </c:pt>
                <c:pt idx="129">
                  <c:v>42.152112676056426</c:v>
                </c:pt>
                <c:pt idx="130">
                  <c:v>42.478873239436709</c:v>
                </c:pt>
                <c:pt idx="131">
                  <c:v>42.805633802816992</c:v>
                </c:pt>
                <c:pt idx="132">
                  <c:v>43.132394366197275</c:v>
                </c:pt>
                <c:pt idx="133">
                  <c:v>43.459154929577558</c:v>
                </c:pt>
                <c:pt idx="134">
                  <c:v>43.785915492957841</c:v>
                </c:pt>
                <c:pt idx="135">
                  <c:v>44.112676056338124</c:v>
                </c:pt>
                <c:pt idx="136">
                  <c:v>44.439436619718407</c:v>
                </c:pt>
                <c:pt idx="137">
                  <c:v>44.76619718309869</c:v>
                </c:pt>
                <c:pt idx="138">
                  <c:v>45.092957746478973</c:v>
                </c:pt>
                <c:pt idx="139">
                  <c:v>45.419718309859256</c:v>
                </c:pt>
                <c:pt idx="140">
                  <c:v>45.746478873239539</c:v>
                </c:pt>
                <c:pt idx="141">
                  <c:v>46.073239436619822</c:v>
                </c:pt>
                <c:pt idx="142">
                  <c:v>46.400000000000105</c:v>
                </c:pt>
                <c:pt idx="143">
                  <c:v>46.726760563380388</c:v>
                </c:pt>
                <c:pt idx="144">
                  <c:v>47.053521126760671</c:v>
                </c:pt>
                <c:pt idx="145">
                  <c:v>47.380281690140954</c:v>
                </c:pt>
                <c:pt idx="146">
                  <c:v>47.707042253521237</c:v>
                </c:pt>
                <c:pt idx="147">
                  <c:v>48.03380281690152</c:v>
                </c:pt>
                <c:pt idx="148">
                  <c:v>48.360563380281803</c:v>
                </c:pt>
                <c:pt idx="149">
                  <c:v>48.687323943662086</c:v>
                </c:pt>
                <c:pt idx="150">
                  <c:v>49.014084507042369</c:v>
                </c:pt>
                <c:pt idx="151">
                  <c:v>49.340845070422652</c:v>
                </c:pt>
                <c:pt idx="152">
                  <c:v>49.667605633802935</c:v>
                </c:pt>
                <c:pt idx="153">
                  <c:v>49.994366197183219</c:v>
                </c:pt>
                <c:pt idx="154">
                  <c:v>50.321126760563502</c:v>
                </c:pt>
                <c:pt idx="155">
                  <c:v>50.647887323943785</c:v>
                </c:pt>
                <c:pt idx="156">
                  <c:v>50.974647887324068</c:v>
                </c:pt>
                <c:pt idx="157">
                  <c:v>51.301408450704351</c:v>
                </c:pt>
                <c:pt idx="158">
                  <c:v>51.628169014084634</c:v>
                </c:pt>
                <c:pt idx="159">
                  <c:v>51.954929577464917</c:v>
                </c:pt>
                <c:pt idx="160">
                  <c:v>52.2816901408452</c:v>
                </c:pt>
                <c:pt idx="161">
                  <c:v>52.608450704225483</c:v>
                </c:pt>
                <c:pt idx="162">
                  <c:v>52.935211267605766</c:v>
                </c:pt>
                <c:pt idx="163">
                  <c:v>53.261971830986049</c:v>
                </c:pt>
                <c:pt idx="164">
                  <c:v>53.588732394366332</c:v>
                </c:pt>
                <c:pt idx="165">
                  <c:v>53.915492957746615</c:v>
                </c:pt>
                <c:pt idx="166">
                  <c:v>54.242253521126898</c:v>
                </c:pt>
                <c:pt idx="167">
                  <c:v>54.569014084507181</c:v>
                </c:pt>
                <c:pt idx="168">
                  <c:v>54.895774647887464</c:v>
                </c:pt>
                <c:pt idx="169">
                  <c:v>55.222535211267747</c:v>
                </c:pt>
                <c:pt idx="170">
                  <c:v>55.54929577464803</c:v>
                </c:pt>
                <c:pt idx="171">
                  <c:v>55.876056338028313</c:v>
                </c:pt>
                <c:pt idx="172">
                  <c:v>56.202816901408596</c:v>
                </c:pt>
                <c:pt idx="173">
                  <c:v>56.529577464788879</c:v>
                </c:pt>
                <c:pt idx="174">
                  <c:v>56.856338028169162</c:v>
                </c:pt>
                <c:pt idx="175">
                  <c:v>57.183098591549445</c:v>
                </c:pt>
                <c:pt idx="176">
                  <c:v>57.509859154929728</c:v>
                </c:pt>
                <c:pt idx="177">
                  <c:v>57.836619718310011</c:v>
                </c:pt>
                <c:pt idx="178">
                  <c:v>58.163380281690294</c:v>
                </c:pt>
                <c:pt idx="179">
                  <c:v>58.490140845070577</c:v>
                </c:pt>
                <c:pt idx="180">
                  <c:v>58.81690140845086</c:v>
                </c:pt>
                <c:pt idx="181">
                  <c:v>59.143661971831143</c:v>
                </c:pt>
                <c:pt idx="182">
                  <c:v>59.470422535211426</c:v>
                </c:pt>
                <c:pt idx="183">
                  <c:v>59.797183098591709</c:v>
                </c:pt>
                <c:pt idx="184">
                  <c:v>60.123943661971992</c:v>
                </c:pt>
                <c:pt idx="185">
                  <c:v>60.450704225352276</c:v>
                </c:pt>
                <c:pt idx="186">
                  <c:v>60.777464788732559</c:v>
                </c:pt>
                <c:pt idx="187">
                  <c:v>61.104225352112842</c:v>
                </c:pt>
                <c:pt idx="188">
                  <c:v>61.430985915493125</c:v>
                </c:pt>
                <c:pt idx="189">
                  <c:v>61.757746478873408</c:v>
                </c:pt>
                <c:pt idx="190">
                  <c:v>62.084507042253691</c:v>
                </c:pt>
                <c:pt idx="191">
                  <c:v>62.411267605633974</c:v>
                </c:pt>
                <c:pt idx="192">
                  <c:v>62.738028169014257</c:v>
                </c:pt>
                <c:pt idx="193">
                  <c:v>63.06478873239454</c:v>
                </c:pt>
                <c:pt idx="194">
                  <c:v>63.391549295774823</c:v>
                </c:pt>
                <c:pt idx="195">
                  <c:v>63.718309859155106</c:v>
                </c:pt>
                <c:pt idx="196">
                  <c:v>64.045070422535389</c:v>
                </c:pt>
                <c:pt idx="197">
                  <c:v>64.371830985915665</c:v>
                </c:pt>
                <c:pt idx="198">
                  <c:v>64.698591549295941</c:v>
                </c:pt>
                <c:pt idx="199">
                  <c:v>65.025352112676217</c:v>
                </c:pt>
                <c:pt idx="200">
                  <c:v>65.352112676056493</c:v>
                </c:pt>
                <c:pt idx="201">
                  <c:v>65.678873239436768</c:v>
                </c:pt>
                <c:pt idx="202">
                  <c:v>66.005633802817044</c:v>
                </c:pt>
                <c:pt idx="203">
                  <c:v>66.33239436619732</c:v>
                </c:pt>
                <c:pt idx="204">
                  <c:v>66.659154929577596</c:v>
                </c:pt>
                <c:pt idx="205">
                  <c:v>66.985915492957872</c:v>
                </c:pt>
                <c:pt idx="206">
                  <c:v>67.312676056338148</c:v>
                </c:pt>
                <c:pt idx="207">
                  <c:v>67.639436619718424</c:v>
                </c:pt>
                <c:pt idx="208">
                  <c:v>67.9661971830987</c:v>
                </c:pt>
                <c:pt idx="209">
                  <c:v>68.292957746478976</c:v>
                </c:pt>
                <c:pt idx="210">
                  <c:v>68.619718309859252</c:v>
                </c:pt>
                <c:pt idx="211">
                  <c:v>68.946478873239528</c:v>
                </c:pt>
                <c:pt idx="212">
                  <c:v>69.273239436619804</c:v>
                </c:pt>
                <c:pt idx="213">
                  <c:v>69.60000000000008</c:v>
                </c:pt>
                <c:pt idx="214">
                  <c:v>69.926760563380356</c:v>
                </c:pt>
                <c:pt idx="215">
                  <c:v>70.253521126760631</c:v>
                </c:pt>
                <c:pt idx="216">
                  <c:v>70.580281690140907</c:v>
                </c:pt>
                <c:pt idx="217">
                  <c:v>70.907042253521183</c:v>
                </c:pt>
                <c:pt idx="218">
                  <c:v>71.233802816901459</c:v>
                </c:pt>
                <c:pt idx="219">
                  <c:v>71.560563380281735</c:v>
                </c:pt>
                <c:pt idx="220">
                  <c:v>71.887323943662011</c:v>
                </c:pt>
                <c:pt idx="221">
                  <c:v>72.214084507042287</c:v>
                </c:pt>
                <c:pt idx="222">
                  <c:v>72.540845070422563</c:v>
                </c:pt>
                <c:pt idx="223">
                  <c:v>72.867605633802839</c:v>
                </c:pt>
                <c:pt idx="224">
                  <c:v>73.194366197183115</c:v>
                </c:pt>
                <c:pt idx="225">
                  <c:v>73.521126760563391</c:v>
                </c:pt>
                <c:pt idx="226">
                  <c:v>73.847887323943667</c:v>
                </c:pt>
                <c:pt idx="227">
                  <c:v>74.174647887323943</c:v>
                </c:pt>
                <c:pt idx="228">
                  <c:v>74.501408450704218</c:v>
                </c:pt>
                <c:pt idx="229">
                  <c:v>74.828169014084494</c:v>
                </c:pt>
                <c:pt idx="230">
                  <c:v>75.15492957746477</c:v>
                </c:pt>
                <c:pt idx="231">
                  <c:v>75.481690140845046</c:v>
                </c:pt>
                <c:pt idx="232">
                  <c:v>75.808450704225322</c:v>
                </c:pt>
                <c:pt idx="233">
                  <c:v>76.135211267605598</c:v>
                </c:pt>
                <c:pt idx="234">
                  <c:v>76.461971830985874</c:v>
                </c:pt>
                <c:pt idx="235">
                  <c:v>76.78873239436615</c:v>
                </c:pt>
                <c:pt idx="236">
                  <c:v>77.115492957746426</c:v>
                </c:pt>
                <c:pt idx="237">
                  <c:v>77.442253521126702</c:v>
                </c:pt>
                <c:pt idx="238">
                  <c:v>77.769014084506978</c:v>
                </c:pt>
                <c:pt idx="239">
                  <c:v>78.095774647887254</c:v>
                </c:pt>
                <c:pt idx="240">
                  <c:v>78.42253521126753</c:v>
                </c:pt>
                <c:pt idx="241">
                  <c:v>78.749295774647806</c:v>
                </c:pt>
                <c:pt idx="242">
                  <c:v>79.076056338028081</c:v>
                </c:pt>
                <c:pt idx="243">
                  <c:v>79.402816901408357</c:v>
                </c:pt>
                <c:pt idx="244">
                  <c:v>79.729577464788633</c:v>
                </c:pt>
                <c:pt idx="245">
                  <c:v>80.056338028168909</c:v>
                </c:pt>
                <c:pt idx="246">
                  <c:v>80.383098591549185</c:v>
                </c:pt>
                <c:pt idx="247">
                  <c:v>80.709859154929461</c:v>
                </c:pt>
                <c:pt idx="248">
                  <c:v>81.036619718309737</c:v>
                </c:pt>
                <c:pt idx="249">
                  <c:v>81.363380281690013</c:v>
                </c:pt>
                <c:pt idx="250">
                  <c:v>81.690140845070289</c:v>
                </c:pt>
                <c:pt idx="251">
                  <c:v>82.016901408450565</c:v>
                </c:pt>
                <c:pt idx="252">
                  <c:v>82.343661971830841</c:v>
                </c:pt>
                <c:pt idx="253">
                  <c:v>82.670422535211117</c:v>
                </c:pt>
                <c:pt idx="254">
                  <c:v>82.997183098591393</c:v>
                </c:pt>
                <c:pt idx="255">
                  <c:v>83.323943661971668</c:v>
                </c:pt>
                <c:pt idx="256">
                  <c:v>83.650704225351944</c:v>
                </c:pt>
                <c:pt idx="257">
                  <c:v>83.97746478873222</c:v>
                </c:pt>
                <c:pt idx="258">
                  <c:v>84.304225352112496</c:v>
                </c:pt>
                <c:pt idx="259">
                  <c:v>84.630985915492772</c:v>
                </c:pt>
                <c:pt idx="260">
                  <c:v>84.957746478873048</c:v>
                </c:pt>
                <c:pt idx="261">
                  <c:v>85.284507042253324</c:v>
                </c:pt>
                <c:pt idx="262">
                  <c:v>85.6112676056336</c:v>
                </c:pt>
                <c:pt idx="263">
                  <c:v>85.938028169013876</c:v>
                </c:pt>
                <c:pt idx="264">
                  <c:v>86.264788732394152</c:v>
                </c:pt>
                <c:pt idx="265">
                  <c:v>86.591549295774428</c:v>
                </c:pt>
                <c:pt idx="266">
                  <c:v>86.918309859154704</c:v>
                </c:pt>
                <c:pt idx="267">
                  <c:v>87.24507042253498</c:v>
                </c:pt>
                <c:pt idx="268">
                  <c:v>87.571830985915255</c:v>
                </c:pt>
                <c:pt idx="269">
                  <c:v>87.898591549295531</c:v>
                </c:pt>
                <c:pt idx="270">
                  <c:v>88.225352112675807</c:v>
                </c:pt>
                <c:pt idx="271">
                  <c:v>88.552112676056083</c:v>
                </c:pt>
                <c:pt idx="272">
                  <c:v>88.878873239436359</c:v>
                </c:pt>
                <c:pt idx="273">
                  <c:v>89.205633802816635</c:v>
                </c:pt>
                <c:pt idx="274">
                  <c:v>89.532394366196911</c:v>
                </c:pt>
                <c:pt idx="275">
                  <c:v>89.859154929577187</c:v>
                </c:pt>
                <c:pt idx="276">
                  <c:v>90.185915492957463</c:v>
                </c:pt>
                <c:pt idx="277">
                  <c:v>90.512676056337739</c:v>
                </c:pt>
                <c:pt idx="278">
                  <c:v>90.839436619718015</c:v>
                </c:pt>
                <c:pt idx="279">
                  <c:v>91.166197183098291</c:v>
                </c:pt>
                <c:pt idx="280">
                  <c:v>91.492957746478567</c:v>
                </c:pt>
                <c:pt idx="281">
                  <c:v>91.819718309858843</c:v>
                </c:pt>
                <c:pt idx="282">
                  <c:v>92.146478873239118</c:v>
                </c:pt>
                <c:pt idx="283">
                  <c:v>92.473239436619394</c:v>
                </c:pt>
                <c:pt idx="284">
                  <c:v>92.79999999999967</c:v>
                </c:pt>
                <c:pt idx="285">
                  <c:v>93.126760563379946</c:v>
                </c:pt>
                <c:pt idx="286">
                  <c:v>93.453521126760222</c:v>
                </c:pt>
                <c:pt idx="287">
                  <c:v>93.780281690140498</c:v>
                </c:pt>
                <c:pt idx="288">
                  <c:v>94.107042253520774</c:v>
                </c:pt>
                <c:pt idx="289">
                  <c:v>94.43380281690105</c:v>
                </c:pt>
                <c:pt idx="290">
                  <c:v>94.760563380281326</c:v>
                </c:pt>
                <c:pt idx="291">
                  <c:v>95.087323943661602</c:v>
                </c:pt>
                <c:pt idx="292">
                  <c:v>95.414084507041878</c:v>
                </c:pt>
                <c:pt idx="293">
                  <c:v>95.740845070422154</c:v>
                </c:pt>
                <c:pt idx="294">
                  <c:v>96.06760563380243</c:v>
                </c:pt>
                <c:pt idx="295">
                  <c:v>96.394366197182705</c:v>
                </c:pt>
                <c:pt idx="296">
                  <c:v>96.721126760562981</c:v>
                </c:pt>
                <c:pt idx="297">
                  <c:v>97.047887323943257</c:v>
                </c:pt>
                <c:pt idx="298">
                  <c:v>97.374647887323533</c:v>
                </c:pt>
                <c:pt idx="299">
                  <c:v>97.701408450703809</c:v>
                </c:pt>
                <c:pt idx="300">
                  <c:v>98.028169014084085</c:v>
                </c:pt>
                <c:pt idx="301">
                  <c:v>98.354929577464361</c:v>
                </c:pt>
                <c:pt idx="302">
                  <c:v>98.681690140844637</c:v>
                </c:pt>
                <c:pt idx="303">
                  <c:v>99.008450704224913</c:v>
                </c:pt>
                <c:pt idx="304">
                  <c:v>99.335211267605189</c:v>
                </c:pt>
                <c:pt idx="305">
                  <c:v>99.661971830985465</c:v>
                </c:pt>
                <c:pt idx="306">
                  <c:v>99.988732394365741</c:v>
                </c:pt>
                <c:pt idx="307">
                  <c:v>100.31549295774602</c:v>
                </c:pt>
                <c:pt idx="308">
                  <c:v>100.64225352112629</c:v>
                </c:pt>
                <c:pt idx="309">
                  <c:v>100.96901408450657</c:v>
                </c:pt>
                <c:pt idx="310">
                  <c:v>101.29577464788684</c:v>
                </c:pt>
                <c:pt idx="311">
                  <c:v>101.62253521126712</c:v>
                </c:pt>
                <c:pt idx="312">
                  <c:v>101.9492957746474</c:v>
                </c:pt>
                <c:pt idx="313">
                  <c:v>102.27605633802767</c:v>
                </c:pt>
                <c:pt idx="314">
                  <c:v>102.60281690140795</c:v>
                </c:pt>
                <c:pt idx="315">
                  <c:v>102.92957746478822</c:v>
                </c:pt>
                <c:pt idx="316">
                  <c:v>103.2563380281685</c:v>
                </c:pt>
                <c:pt idx="317">
                  <c:v>103.58309859154878</c:v>
                </c:pt>
                <c:pt idx="318">
                  <c:v>103.90985915492905</c:v>
                </c:pt>
                <c:pt idx="319">
                  <c:v>104.23661971830933</c:v>
                </c:pt>
                <c:pt idx="320">
                  <c:v>104.5633802816896</c:v>
                </c:pt>
                <c:pt idx="321">
                  <c:v>104.89014084506988</c:v>
                </c:pt>
                <c:pt idx="322">
                  <c:v>105.21690140845016</c:v>
                </c:pt>
                <c:pt idx="323">
                  <c:v>105.54366197183043</c:v>
                </c:pt>
                <c:pt idx="324">
                  <c:v>105.87042253521071</c:v>
                </c:pt>
                <c:pt idx="325">
                  <c:v>106.19718309859098</c:v>
                </c:pt>
                <c:pt idx="326">
                  <c:v>106.52394366197126</c:v>
                </c:pt>
                <c:pt idx="327">
                  <c:v>106.85070422535154</c:v>
                </c:pt>
                <c:pt idx="328">
                  <c:v>107.17746478873181</c:v>
                </c:pt>
                <c:pt idx="329">
                  <c:v>107.50422535211209</c:v>
                </c:pt>
                <c:pt idx="330">
                  <c:v>107.83098591549236</c:v>
                </c:pt>
                <c:pt idx="331">
                  <c:v>108.15774647887264</c:v>
                </c:pt>
                <c:pt idx="332">
                  <c:v>108.48450704225291</c:v>
                </c:pt>
                <c:pt idx="333">
                  <c:v>108.81126760563319</c:v>
                </c:pt>
                <c:pt idx="334">
                  <c:v>109.13802816901347</c:v>
                </c:pt>
                <c:pt idx="335">
                  <c:v>109.46478873239374</c:v>
                </c:pt>
                <c:pt idx="336">
                  <c:v>109.79154929577402</c:v>
                </c:pt>
                <c:pt idx="337">
                  <c:v>110.11830985915429</c:v>
                </c:pt>
                <c:pt idx="338">
                  <c:v>110.44507042253457</c:v>
                </c:pt>
                <c:pt idx="339">
                  <c:v>110.77183098591485</c:v>
                </c:pt>
                <c:pt idx="340">
                  <c:v>111.09859154929512</c:v>
                </c:pt>
                <c:pt idx="341">
                  <c:v>111.4253521126754</c:v>
                </c:pt>
                <c:pt idx="342">
                  <c:v>111.75211267605567</c:v>
                </c:pt>
                <c:pt idx="343">
                  <c:v>112.07887323943595</c:v>
                </c:pt>
                <c:pt idx="344">
                  <c:v>112.40563380281623</c:v>
                </c:pt>
                <c:pt idx="345">
                  <c:v>112.7323943661965</c:v>
                </c:pt>
                <c:pt idx="346">
                  <c:v>113.05915492957678</c:v>
                </c:pt>
                <c:pt idx="347">
                  <c:v>113.38591549295705</c:v>
                </c:pt>
                <c:pt idx="348">
                  <c:v>113.71267605633733</c:v>
                </c:pt>
                <c:pt idx="349">
                  <c:v>114.03943661971761</c:v>
                </c:pt>
                <c:pt idx="350">
                  <c:v>114.36619718309788</c:v>
                </c:pt>
                <c:pt idx="351">
                  <c:v>114.69295774647816</c:v>
                </c:pt>
                <c:pt idx="352">
                  <c:v>115.01971830985843</c:v>
                </c:pt>
                <c:pt idx="353">
                  <c:v>115.34647887323871</c:v>
                </c:pt>
                <c:pt idx="354">
                  <c:v>115.67323943661899</c:v>
                </c:pt>
                <c:pt idx="355">
                  <c:v>115.99999999999926</c:v>
                </c:pt>
                <c:pt idx="356">
                  <c:v>116.32676056337954</c:v>
                </c:pt>
                <c:pt idx="357">
                  <c:v>116.65352112675981</c:v>
                </c:pt>
                <c:pt idx="358">
                  <c:v>116.98028169014009</c:v>
                </c:pt>
                <c:pt idx="359">
                  <c:v>117.30704225352036</c:v>
                </c:pt>
                <c:pt idx="360">
                  <c:v>117.63380281690064</c:v>
                </c:pt>
                <c:pt idx="361">
                  <c:v>117.96056338028092</c:v>
                </c:pt>
                <c:pt idx="362">
                  <c:v>118.28732394366119</c:v>
                </c:pt>
                <c:pt idx="363">
                  <c:v>118.61408450704147</c:v>
                </c:pt>
                <c:pt idx="364">
                  <c:v>118.94084507042174</c:v>
                </c:pt>
                <c:pt idx="365">
                  <c:v>119.26760563380202</c:v>
                </c:pt>
                <c:pt idx="366">
                  <c:v>119.5943661971823</c:v>
                </c:pt>
                <c:pt idx="367">
                  <c:v>119.92112676056257</c:v>
                </c:pt>
                <c:pt idx="368">
                  <c:v>120.24788732394285</c:v>
                </c:pt>
                <c:pt idx="369">
                  <c:v>120.57464788732312</c:v>
                </c:pt>
                <c:pt idx="370">
                  <c:v>120.9014084507034</c:v>
                </c:pt>
                <c:pt idx="371">
                  <c:v>121.22816901408368</c:v>
                </c:pt>
                <c:pt idx="372">
                  <c:v>121.55492957746395</c:v>
                </c:pt>
                <c:pt idx="373">
                  <c:v>121.88169014084423</c:v>
                </c:pt>
                <c:pt idx="374">
                  <c:v>122.2084507042245</c:v>
                </c:pt>
                <c:pt idx="375">
                  <c:v>122.53521126760478</c:v>
                </c:pt>
                <c:pt idx="376">
                  <c:v>122.86197183098506</c:v>
                </c:pt>
                <c:pt idx="377">
                  <c:v>123.18873239436533</c:v>
                </c:pt>
                <c:pt idx="378">
                  <c:v>123.51549295774561</c:v>
                </c:pt>
                <c:pt idx="379">
                  <c:v>123.84225352112588</c:v>
                </c:pt>
                <c:pt idx="380">
                  <c:v>124.16901408450616</c:v>
                </c:pt>
                <c:pt idx="381">
                  <c:v>124.49577464788644</c:v>
                </c:pt>
                <c:pt idx="382">
                  <c:v>124.82253521126671</c:v>
                </c:pt>
                <c:pt idx="383">
                  <c:v>125.14929577464699</c:v>
                </c:pt>
                <c:pt idx="384">
                  <c:v>125.47605633802726</c:v>
                </c:pt>
                <c:pt idx="385">
                  <c:v>125.80281690140754</c:v>
                </c:pt>
                <c:pt idx="386">
                  <c:v>126.12957746478781</c:v>
                </c:pt>
                <c:pt idx="387">
                  <c:v>126.45633802816809</c:v>
                </c:pt>
                <c:pt idx="388">
                  <c:v>126.78309859154837</c:v>
                </c:pt>
                <c:pt idx="389">
                  <c:v>127.10985915492864</c:v>
                </c:pt>
                <c:pt idx="390">
                  <c:v>127.43661971830892</c:v>
                </c:pt>
                <c:pt idx="391">
                  <c:v>127.76338028168919</c:v>
                </c:pt>
                <c:pt idx="392">
                  <c:v>128.09014084506947</c:v>
                </c:pt>
                <c:pt idx="393">
                  <c:v>128.41690140844975</c:v>
                </c:pt>
                <c:pt idx="394">
                  <c:v>128.74366197183002</c:v>
                </c:pt>
                <c:pt idx="395">
                  <c:v>129.0704225352103</c:v>
                </c:pt>
                <c:pt idx="396">
                  <c:v>129.39718309859057</c:v>
                </c:pt>
                <c:pt idx="397">
                  <c:v>129.72394366197085</c:v>
                </c:pt>
                <c:pt idx="398">
                  <c:v>130.05070422535113</c:v>
                </c:pt>
                <c:pt idx="399">
                  <c:v>130.3774647887314</c:v>
                </c:pt>
                <c:pt idx="400">
                  <c:v>130.70422535211168</c:v>
                </c:pt>
                <c:pt idx="401">
                  <c:v>131.03098591549195</c:v>
                </c:pt>
                <c:pt idx="402">
                  <c:v>131.35774647887223</c:v>
                </c:pt>
                <c:pt idx="403">
                  <c:v>131.68450704225251</c:v>
                </c:pt>
                <c:pt idx="404">
                  <c:v>132.01126760563278</c:v>
                </c:pt>
                <c:pt idx="405">
                  <c:v>132.33802816901306</c:v>
                </c:pt>
                <c:pt idx="406">
                  <c:v>132.66478873239333</c:v>
                </c:pt>
                <c:pt idx="407">
                  <c:v>132.99154929577361</c:v>
                </c:pt>
                <c:pt idx="408">
                  <c:v>133.31830985915389</c:v>
                </c:pt>
                <c:pt idx="409">
                  <c:v>133.64507042253416</c:v>
                </c:pt>
                <c:pt idx="410">
                  <c:v>133.97183098591444</c:v>
                </c:pt>
                <c:pt idx="411">
                  <c:v>134.29859154929471</c:v>
                </c:pt>
                <c:pt idx="412">
                  <c:v>134.62535211267499</c:v>
                </c:pt>
                <c:pt idx="413">
                  <c:v>134.95211267605526</c:v>
                </c:pt>
                <c:pt idx="414">
                  <c:v>135.27887323943554</c:v>
                </c:pt>
                <c:pt idx="415">
                  <c:v>135.60563380281582</c:v>
                </c:pt>
                <c:pt idx="416">
                  <c:v>135.93239436619609</c:v>
                </c:pt>
                <c:pt idx="417">
                  <c:v>136.25915492957637</c:v>
                </c:pt>
                <c:pt idx="418">
                  <c:v>136.58591549295664</c:v>
                </c:pt>
                <c:pt idx="419">
                  <c:v>136.91267605633692</c:v>
                </c:pt>
                <c:pt idx="420">
                  <c:v>137.2394366197172</c:v>
                </c:pt>
                <c:pt idx="421">
                  <c:v>137.56619718309747</c:v>
                </c:pt>
                <c:pt idx="422">
                  <c:v>137.89295774647775</c:v>
                </c:pt>
                <c:pt idx="423">
                  <c:v>138.21971830985802</c:v>
                </c:pt>
                <c:pt idx="424">
                  <c:v>138.5464788732383</c:v>
                </c:pt>
                <c:pt idx="425">
                  <c:v>138.87323943661858</c:v>
                </c:pt>
                <c:pt idx="426">
                  <c:v>139.19999999999885</c:v>
                </c:pt>
                <c:pt idx="427">
                  <c:v>139.52676056337913</c:v>
                </c:pt>
                <c:pt idx="428">
                  <c:v>139.8535211267594</c:v>
                </c:pt>
                <c:pt idx="429">
                  <c:v>140.18028169013968</c:v>
                </c:pt>
                <c:pt idx="430">
                  <c:v>140.50704225351996</c:v>
                </c:pt>
                <c:pt idx="431">
                  <c:v>140.83380281690023</c:v>
                </c:pt>
                <c:pt idx="432">
                  <c:v>141.16056338028051</c:v>
                </c:pt>
                <c:pt idx="433">
                  <c:v>141.48732394366078</c:v>
                </c:pt>
                <c:pt idx="434">
                  <c:v>141.81408450704106</c:v>
                </c:pt>
                <c:pt idx="435">
                  <c:v>142.14084507042134</c:v>
                </c:pt>
                <c:pt idx="436">
                  <c:v>142.46760563380161</c:v>
                </c:pt>
                <c:pt idx="437">
                  <c:v>142.79436619718189</c:v>
                </c:pt>
                <c:pt idx="438">
                  <c:v>143.12112676056216</c:v>
                </c:pt>
                <c:pt idx="439">
                  <c:v>143.44788732394244</c:v>
                </c:pt>
                <c:pt idx="440">
                  <c:v>143.77464788732271</c:v>
                </c:pt>
                <c:pt idx="441">
                  <c:v>144.10140845070299</c:v>
                </c:pt>
                <c:pt idx="442">
                  <c:v>144.42816901408327</c:v>
                </c:pt>
                <c:pt idx="443">
                  <c:v>144.75492957746354</c:v>
                </c:pt>
                <c:pt idx="444">
                  <c:v>145.08169014084382</c:v>
                </c:pt>
                <c:pt idx="445">
                  <c:v>145.40845070422409</c:v>
                </c:pt>
                <c:pt idx="446">
                  <c:v>145.73521126760437</c:v>
                </c:pt>
                <c:pt idx="447">
                  <c:v>146.06197183098465</c:v>
                </c:pt>
                <c:pt idx="448">
                  <c:v>146.38873239436492</c:v>
                </c:pt>
                <c:pt idx="449">
                  <c:v>146.7154929577452</c:v>
                </c:pt>
                <c:pt idx="450">
                  <c:v>147.04225352112547</c:v>
                </c:pt>
                <c:pt idx="451">
                  <c:v>147.36901408450575</c:v>
                </c:pt>
                <c:pt idx="452">
                  <c:v>147.69577464788603</c:v>
                </c:pt>
                <c:pt idx="453">
                  <c:v>148.0225352112663</c:v>
                </c:pt>
                <c:pt idx="454">
                  <c:v>148.34929577464658</c:v>
                </c:pt>
                <c:pt idx="455">
                  <c:v>148.67605633802685</c:v>
                </c:pt>
                <c:pt idx="456">
                  <c:v>149.00281690140713</c:v>
                </c:pt>
                <c:pt idx="457">
                  <c:v>149.32957746478741</c:v>
                </c:pt>
                <c:pt idx="458">
                  <c:v>149.65633802816768</c:v>
                </c:pt>
                <c:pt idx="459">
                  <c:v>149.98309859154796</c:v>
                </c:pt>
                <c:pt idx="460">
                  <c:v>150.30985915492823</c:v>
                </c:pt>
                <c:pt idx="461">
                  <c:v>150.63661971830851</c:v>
                </c:pt>
                <c:pt idx="462">
                  <c:v>150.96338028168879</c:v>
                </c:pt>
                <c:pt idx="463">
                  <c:v>151.29014084506906</c:v>
                </c:pt>
                <c:pt idx="464">
                  <c:v>151.61690140844934</c:v>
                </c:pt>
                <c:pt idx="465">
                  <c:v>151.94366197182961</c:v>
                </c:pt>
                <c:pt idx="466">
                  <c:v>152.27042253520989</c:v>
                </c:pt>
                <c:pt idx="467">
                  <c:v>152.59718309859016</c:v>
                </c:pt>
                <c:pt idx="468">
                  <c:v>152.92394366197044</c:v>
                </c:pt>
                <c:pt idx="469">
                  <c:v>153.25070422535072</c:v>
                </c:pt>
                <c:pt idx="470">
                  <c:v>153.57746478873099</c:v>
                </c:pt>
                <c:pt idx="471">
                  <c:v>153.90422535211127</c:v>
                </c:pt>
                <c:pt idx="472">
                  <c:v>154.23098591549154</c:v>
                </c:pt>
                <c:pt idx="473">
                  <c:v>154.55774647887182</c:v>
                </c:pt>
                <c:pt idx="474">
                  <c:v>154.8845070422521</c:v>
                </c:pt>
                <c:pt idx="475">
                  <c:v>155.21126760563237</c:v>
                </c:pt>
                <c:pt idx="476">
                  <c:v>155.53802816901265</c:v>
                </c:pt>
                <c:pt idx="477">
                  <c:v>155.86478873239292</c:v>
                </c:pt>
                <c:pt idx="478">
                  <c:v>156.1915492957732</c:v>
                </c:pt>
                <c:pt idx="479">
                  <c:v>156.51830985915348</c:v>
                </c:pt>
                <c:pt idx="480">
                  <c:v>156.84507042253375</c:v>
                </c:pt>
                <c:pt idx="481">
                  <c:v>157.17183098591403</c:v>
                </c:pt>
                <c:pt idx="482">
                  <c:v>157.4985915492943</c:v>
                </c:pt>
                <c:pt idx="483">
                  <c:v>157.82535211267458</c:v>
                </c:pt>
                <c:pt idx="484">
                  <c:v>158.15211267605486</c:v>
                </c:pt>
                <c:pt idx="485">
                  <c:v>158.47887323943513</c:v>
                </c:pt>
                <c:pt idx="486">
                  <c:v>158.80563380281541</c:v>
                </c:pt>
                <c:pt idx="487">
                  <c:v>159.13239436619568</c:v>
                </c:pt>
                <c:pt idx="488">
                  <c:v>159.45915492957596</c:v>
                </c:pt>
                <c:pt idx="489">
                  <c:v>159.78591549295624</c:v>
                </c:pt>
                <c:pt idx="490">
                  <c:v>160.11267605633651</c:v>
                </c:pt>
                <c:pt idx="491">
                  <c:v>160.43943661971679</c:v>
                </c:pt>
                <c:pt idx="492">
                  <c:v>160.76619718309706</c:v>
                </c:pt>
                <c:pt idx="493">
                  <c:v>161.09295774647734</c:v>
                </c:pt>
                <c:pt idx="494">
                  <c:v>161.41971830985761</c:v>
                </c:pt>
                <c:pt idx="495">
                  <c:v>161.74647887323789</c:v>
                </c:pt>
                <c:pt idx="496">
                  <c:v>162.07323943661817</c:v>
                </c:pt>
                <c:pt idx="497">
                  <c:v>162.39999999999844</c:v>
                </c:pt>
              </c:numCache>
            </c:numRef>
          </c:xVal>
          <c:yVal>
            <c:numRef>
              <c:f>'Multiple dose kinetics'!$B$2:$B$499</c:f>
              <c:numCache>
                <c:formatCode>0.00E+00</c:formatCode>
                <c:ptCount val="498"/>
                <c:pt idx="0">
                  <c:v>1</c:v>
                </c:pt>
                <c:pt idx="1">
                  <c:v>0.95216771879112139</c:v>
                </c:pt>
                <c:pt idx="2">
                  <c:v>0.90662336470788807</c:v>
                </c:pt>
                <c:pt idx="3">
                  <c:v>0.86325750097664067</c:v>
                </c:pt>
                <c:pt idx="4">
                  <c:v>0.82196592543425218</c:v>
                </c:pt>
                <c:pt idx="5">
                  <c:v>0.78264942014476491</c:v>
                </c:pt>
                <c:pt idx="6">
                  <c:v>0.74521351299243477</c:v>
                </c:pt>
                <c:pt idx="7">
                  <c:v>0.7095682506783243</c:v>
                </c:pt>
                <c:pt idx="8">
                  <c:v>0.67562798257498657</c:v>
                </c:pt>
                <c:pt idx="9">
                  <c:v>0.64331115491987245</c:v>
                </c:pt>
                <c:pt idx="10">
                  <c:v>0.61254011485293669</c:v>
                </c:pt>
                <c:pt idx="11">
                  <c:v>0.5832409238275722</c:v>
                </c:pt>
                <c:pt idx="12">
                  <c:v>0.5553431799465256</c:v>
                </c:pt>
                <c:pt idx="13">
                  <c:v>0.52877984879589046</c:v>
                </c:pt>
                <c:pt idx="14">
                  <c:v>0.50348710237069716</c:v>
                </c:pt>
                <c:pt idx="15">
                  <c:v>0.4794041657050585</c:v>
                </c:pt>
                <c:pt idx="16">
                  <c:v>0.45647317083834632</c:v>
                </c:pt>
                <c:pt idx="17">
                  <c:v>0.43463901776649805</c:v>
                </c:pt>
                <c:pt idx="18">
                  <c:v>0.41384924204434015</c:v>
                </c:pt>
                <c:pt idx="19">
                  <c:v>0.394053888720794</c:v>
                </c:pt>
                <c:pt idx="20">
                  <c:v>0.37520539230404881</c:v>
                </c:pt>
                <c:pt idx="21">
                  <c:v>0.35725846246827392</c:v>
                </c:pt>
                <c:pt idx="22">
                  <c:v>0.34016997522723985</c:v>
                </c:pt>
                <c:pt idx="23">
                  <c:v>0.32389886931335327</c:v>
                </c:pt>
                <c:pt idx="24">
                  <c:v>0.30840604751311912</c:v>
                </c:pt>
                <c:pt idx="25">
                  <c:v>0.29365428272195282</c:v>
                </c:pt>
                <c:pt idx="26">
                  <c:v>0.2796081284926048</c:v>
                </c:pt>
                <c:pt idx="27">
                  <c:v>0.26623383386225824</c:v>
                </c:pt>
                <c:pt idx="28">
                  <c:v>0.25349926225364083</c:v>
                </c:pt>
                <c:pt idx="29">
                  <c:v>0.24137381425528143</c:v>
                </c:pt>
                <c:pt idx="30">
                  <c:v>0.22982835409536317</c:v>
                </c:pt>
                <c:pt idx="31">
                  <c:v>0.21883513963250004</c:v>
                </c:pt>
                <c:pt idx="32">
                  <c:v>0.20836775569521407</c:v>
                </c:pt>
                <c:pt idx="33">
                  <c:v>0.19840105060993768</c:v>
                </c:pt>
                <c:pt idx="34">
                  <c:v>0.18891107576502619</c:v>
                </c:pt>
                <c:pt idx="35">
                  <c:v>0.17987502806556169</c:v>
                </c:pt>
                <c:pt idx="36">
                  <c:v>0.17127119514067482</c:v>
                </c:pt>
                <c:pt idx="37">
                  <c:v>0.16307890317172533</c:v>
                </c:pt>
                <c:pt idx="38">
                  <c:v>0.15527846721597988</c:v>
                </c:pt>
                <c:pt idx="39">
                  <c:v>0.14785114390642148</c:v>
                </c:pt>
                <c:pt idx="40">
                  <c:v>0.14077908641403516</c:v>
                </c:pt>
                <c:pt idx="41">
                  <c:v>0.13404530156435002</c:v>
                </c:pt>
                <c:pt idx="42">
                  <c:v>0.1276336090051951</c:v>
                </c:pt>
                <c:pt idx="43">
                  <c:v>0.12152860232755455</c:v>
                </c:pt>
                <c:pt idx="44">
                  <c:v>0.11571561204610098</c:v>
                </c:pt>
                <c:pt idx="45">
                  <c:v>0.11018067035045438</c:v>
                </c:pt>
                <c:pt idx="46">
                  <c:v>0.1049104775424687</c:v>
                </c:pt>
                <c:pt idx="47">
                  <c:v>9.9892370078899589E-2</c:v>
                </c:pt>
                <c:pt idx="48">
                  <c:v>9.5114290142664287E-2</c:v>
                </c:pt>
                <c:pt idx="49">
                  <c:v>9.0564756669577501E-2</c:v>
                </c:pt>
                <c:pt idx="50">
                  <c:v>8.6232837760944578E-2</c:v>
                </c:pt>
                <c:pt idx="51">
                  <c:v>8.2108124415723446E-2</c:v>
                </c:pt>
                <c:pt idx="52">
                  <c:v>7.8180705519136959E-2</c:v>
                </c:pt>
                <c:pt idx="53">
                  <c:v>7.444114402763706E-2</c:v>
                </c:pt>
                <c:pt idx="54">
                  <c:v>7.088045429299647E-2</c:v>
                </c:pt>
                <c:pt idx="55">
                  <c:v>6.7490080471040784E-2</c:v>
                </c:pt>
                <c:pt idx="56">
                  <c:v>6.4261875963140105E-2</c:v>
                </c:pt>
                <c:pt idx="57">
                  <c:v>6.1188083841061093E-2</c:v>
                </c:pt>
                <c:pt idx="58">
                  <c:v>5.8261318208143002E-2</c:v>
                </c:pt>
                <c:pt idx="59">
                  <c:v>5.5474546452011136E-2</c:v>
                </c:pt>
                <c:pt idx="60">
                  <c:v>5.282107234618353E-2</c:v>
                </c:pt>
                <c:pt idx="61">
                  <c:v>5.0294519959966345E-2</c:v>
                </c:pt>
                <c:pt idx="62">
                  <c:v>4.7888818337975668E-2</c:v>
                </c:pt>
                <c:pt idx="63">
                  <c:v>4.55981869124727E-2</c:v>
                </c:pt>
                <c:pt idx="64">
                  <c:v>4.3417121613460286E-2</c:v>
                </c:pt>
                <c:pt idx="65">
                  <c:v>4.1340381643165162E-2</c:v>
                </c:pt>
                <c:pt idx="66">
                  <c:v>3.9362976883126913E-2</c:v>
                </c:pt>
                <c:pt idx="67">
                  <c:v>3.7480155903634592E-2</c:v>
                </c:pt>
                <c:pt idx="68">
                  <c:v>3.5687394546699322E-2</c:v>
                </c:pt>
                <c:pt idx="69">
                  <c:v>3.3980385055129389E-2</c:v>
                </c:pt>
                <c:pt idx="70">
                  <c:v>3.235502572158646E-2</c:v>
                </c:pt>
                <c:pt idx="71">
                  <c:v>1.030807411032751</c:v>
                </c:pt>
                <c:pt idx="72">
                  <c:v>0.98150154107603604</c:v>
                </c:pt>
                <c:pt idx="73">
                  <c:v>0.93455408335633916</c:v>
                </c:pt>
                <c:pt idx="74">
                  <c:v>0.8898522296363327</c:v>
                </c:pt>
                <c:pt idx="75">
                  <c:v>0.84728856755401982</c:v>
                </c:pt>
                <c:pt idx="76">
                  <c:v>0.8067608225257078</c:v>
                </c:pt>
                <c:pt idx="77">
                  <c:v>0.7681716119943518</c:v>
                </c:pt>
                <c:pt idx="78">
                  <c:v>0.73142821143276016</c:v>
                </c:pt>
                <c:pt idx="79">
                  <c:v>0.69644233153940105</c:v>
                </c:pt>
                <c:pt idx="80">
                  <c:v>0.66312990609144118</c:v>
                </c:pt>
                <c:pt idx="81">
                  <c:v>0.63141088994525796</c:v>
                </c:pt>
                <c:pt idx="82">
                  <c:v>0.60120906669904794</c:v>
                </c:pt>
                <c:pt idx="83">
                  <c:v>0.57245186555537153</c:v>
                </c:pt>
                <c:pt idx="84">
                  <c:v>0.54507018694357967</c:v>
                </c:pt>
                <c:pt idx="85">
                  <c:v>0.51899823648311816</c:v>
                </c:pt>
                <c:pt idx="86">
                  <c:v>0.49417336688874547</c:v>
                </c:pt>
                <c:pt idx="87">
                  <c:v>0.47053592743778455</c:v>
                </c:pt>
                <c:pt idx="88">
                  <c:v>0.44802912063769984</c:v>
                </c:pt>
                <c:pt idx="89">
                  <c:v>0.42659886574959066</c:v>
                </c:pt>
                <c:pt idx="90">
                  <c:v>0.40619366883966751</c:v>
                </c:pt>
                <c:pt idx="91">
                  <c:v>0.38676449904646232</c:v>
                </c:pt>
                <c:pt idx="92">
                  <c:v>0.3682646707664608</c:v>
                </c:pt>
                <c:pt idx="93">
                  <c:v>0.35064973147506429</c:v>
                </c:pt>
                <c:pt idx="94">
                  <c:v>0.33387735491333115</c:v>
                </c:pt>
                <c:pt idx="95">
                  <c:v>0.31790723938384002</c:v>
                </c:pt>
                <c:pt idx="96">
                  <c:v>0.30270101091129381</c:v>
                </c:pt>
                <c:pt idx="97">
                  <c:v>0.28822213103517291</c:v>
                </c:pt>
                <c:pt idx="98">
                  <c:v>0.27443580901287634</c:v>
                </c:pt>
                <c:pt idx="99">
                  <c:v>0.26130891822238628</c:v>
                </c:pt>
                <c:pt idx="100">
                  <c:v>0.24880991656358517</c:v>
                </c:pt>
                <c:pt idx="101">
                  <c:v>0.23690877066695809</c:v>
                </c:pt>
                <c:pt idx="102">
                  <c:v>0.22557688372756637</c:v>
                </c:pt>
                <c:pt idx="103">
                  <c:v>0.21478702679088685</c:v>
                </c:pt>
                <c:pt idx="104">
                  <c:v>0.20451327332540617</c:v>
                </c:pt>
                <c:pt idx="105">
                  <c:v>0.19473093692475704</c:v>
                </c:pt>
                <c:pt idx="106">
                  <c:v>0.1854165119897036</c:v>
                </c:pt>
                <c:pt idx="107">
                  <c:v>0.17654761724744264</c:v>
                </c:pt>
                <c:pt idx="108">
                  <c:v>0.16810294197250544</c:v>
                </c:pt>
                <c:pt idx="109">
                  <c:v>0.16006219478003672</c:v>
                </c:pt>
                <c:pt idx="110">
                  <c:v>0.15240605486840766</c:v>
                </c:pt>
                <c:pt idx="111">
                  <c:v>0.14511612559400616</c:v>
                </c:pt>
                <c:pt idx="112">
                  <c:v>0.13817489026665067</c:v>
                </c:pt>
                <c:pt idx="113">
                  <c:v>0.13156567005941025</c:v>
                </c:pt>
                <c:pt idx="114">
                  <c:v>0.12527258393169396</c:v>
                </c:pt>
                <c:pt idx="115">
                  <c:v>0.11928051046931031</c:v>
                </c:pt>
                <c:pt idx="116">
                  <c:v>0.11357505154980364</c:v>
                </c:pt>
                <c:pt idx="117">
                  <c:v>0.10814249774576053</c:v>
                </c:pt>
                <c:pt idx="118">
                  <c:v>0.10296979538295477</c:v>
                </c:pt>
                <c:pt idx="119">
                  <c:v>9.8044515174176561E-2</c:v>
                </c:pt>
                <c:pt idx="120">
                  <c:v>9.3354822353377165E-2</c:v>
                </c:pt>
                <c:pt idx="121">
                  <c:v>8.8889448238365504E-2</c:v>
                </c:pt>
                <c:pt idx="122">
                  <c:v>8.4637663153725923E-2</c:v>
                </c:pt>
                <c:pt idx="123">
                  <c:v>8.0589250648894536E-2</c:v>
                </c:pt>
                <c:pt idx="124">
                  <c:v>7.6734482949443794E-2</c:v>
                </c:pt>
                <c:pt idx="125">
                  <c:v>7.3064097582588083E-2</c:v>
                </c:pt>
                <c:pt idx="126">
                  <c:v>6.9569275120744761E-2</c:v>
                </c:pt>
                <c:pt idx="127">
                  <c:v>6.6241617989671445E-2</c:v>
                </c:pt>
                <c:pt idx="128">
                  <c:v>6.307313029025835E-2</c:v>
                </c:pt>
                <c:pt idx="129">
                  <c:v>6.005619858549046E-2</c:v>
                </c:pt>
                <c:pt idx="130">
                  <c:v>5.7183573606413012E-2</c:v>
                </c:pt>
                <c:pt idx="131">
                  <c:v>5.4448352833142442E-2</c:v>
                </c:pt>
                <c:pt idx="132">
                  <c:v>5.1843963909067321E-2</c:v>
                </c:pt>
                <c:pt idx="133">
                  <c:v>4.9364148848385851E-2</c:v>
                </c:pt>
                <c:pt idx="134">
                  <c:v>4.7002948999032908E-2</c:v>
                </c:pt>
                <c:pt idx="135">
                  <c:v>4.4754690724864578E-2</c:v>
                </c:pt>
                <c:pt idx="136">
                  <c:v>4.2613971772696456E-2</c:v>
                </c:pt>
                <c:pt idx="137">
                  <c:v>4.0575648291437616E-2</c:v>
                </c:pt>
                <c:pt idx="138">
                  <c:v>3.8634822472129009E-2</c:v>
                </c:pt>
                <c:pt idx="139">
                  <c:v>3.678683077918702E-2</c:v>
                </c:pt>
                <c:pt idx="140">
                  <c:v>3.5027232744573505E-2</c:v>
                </c:pt>
                <c:pt idx="141">
                  <c:v>3.3351800297966215E-2</c:v>
                </c:pt>
                <c:pt idx="142">
                  <c:v>1.0317565076072914</c:v>
                </c:pt>
                <c:pt idx="143">
                  <c:v>0.98240524019632869</c:v>
                </c:pt>
                <c:pt idx="144">
                  <c:v>0.93541455648618177</c:v>
                </c:pt>
                <c:pt idx="145">
                  <c:v>0.89067154437345608</c:v>
                </c:pt>
                <c:pt idx="146">
                  <c:v>0.84806869259823847</c:v>
                </c:pt>
                <c:pt idx="147">
                  <c:v>0.80750363240943335</c:v>
                </c:pt>
                <c:pt idx="148">
                  <c:v>0.7688788915868342</c:v>
                </c:pt>
                <c:pt idx="149">
                  <c:v>0.73210166022888168</c:v>
                </c:pt>
                <c:pt idx="150">
                  <c:v>0.69708356774332669</c:v>
                </c:pt>
                <c:pt idx="151">
                  <c:v>0.66374047050493934</c:v>
                </c:pt>
                <c:pt idx="152">
                  <c:v>0.63199224967003353</c:v>
                </c:pt>
                <c:pt idx="153">
                  <c:v>0.60176261866198455</c:v>
                </c:pt>
                <c:pt idx="154">
                  <c:v>0.57297893986515314</c:v>
                </c:pt>
                <c:pt idx="155">
                  <c:v>0.54557205008675791</c:v>
                </c:pt>
                <c:pt idx="156">
                  <c:v>0.51947609436730358</c:v>
                </c:pt>
                <c:pt idx="157">
                  <c:v>0.49462836774023661</c:v>
                </c:pt>
                <c:pt idx="158">
                  <c:v>0.4709691645605969</c:v>
                </c:pt>
                <c:pt idx="159">
                  <c:v>0.44844163504062368</c:v>
                </c:pt>
                <c:pt idx="160">
                  <c:v>0.42699164864759115</c:v>
                </c:pt>
                <c:pt idx="161">
                  <c:v>0.40656766403563677</c:v>
                </c:pt>
                <c:pt idx="162">
                  <c:v>0.38712060519904723</c:v>
                </c:pt>
                <c:pt idx="163">
                  <c:v>0.36860374354941505</c:v>
                </c:pt>
                <c:pt idx="164">
                  <c:v>0.35097258563331396</c:v>
                </c:pt>
                <c:pt idx="165">
                  <c:v>0.33418476622069399</c:v>
                </c:pt>
                <c:pt idx="166">
                  <c:v>0.31819994650710232</c:v>
                </c:pt>
                <c:pt idx="167">
                  <c:v>0.3029797171851244</c:v>
                </c:pt>
                <c:pt idx="168">
                  <c:v>0.28848750615213897</c:v>
                </c:pt>
                <c:pt idx="169">
                  <c:v>0.27468849063262168</c:v>
                </c:pt>
                <c:pt idx="170">
                  <c:v>0.26154951350383965</c:v>
                </c:pt>
                <c:pt idx="171">
                  <c:v>0.24903900362387854</c:v>
                </c:pt>
                <c:pt idx="172">
                  <c:v>0.23712689997056219</c:v>
                </c:pt>
                <c:pt idx="173">
                  <c:v>0.22578457940898058</c:v>
                </c:pt>
                <c:pt idx="174">
                  <c:v>0.21498478791406178</c:v>
                </c:pt>
                <c:pt idx="175">
                  <c:v>0.20470157508292519</c:v>
                </c:pt>
                <c:pt idx="176">
                  <c:v>0.1949102317796583</c:v>
                </c:pt>
                <c:pt idx="177">
                  <c:v>0.18558723076268593</c:v>
                </c:pt>
                <c:pt idx="178">
                  <c:v>0.17671017015206805</c:v>
                </c:pt>
                <c:pt idx="179">
                  <c:v>0.16825771960088551</c:v>
                </c:pt>
                <c:pt idx="180">
                  <c:v>0.16020956904137126</c:v>
                </c:pt>
                <c:pt idx="181">
                  <c:v>0.15254637988263112</c:v>
                </c:pt>
                <c:pt idx="182">
                  <c:v>0.14524973854268866</c:v>
                </c:pt>
                <c:pt idx="183">
                  <c:v>0.13830211220319866</c:v>
                </c:pt>
                <c:pt idx="184">
                  <c:v>0.13168680668051336</c:v>
                </c:pt>
                <c:pt idx="185">
                  <c:v>0.12538792631187179</c:v>
                </c:pt>
                <c:pt idx="186">
                  <c:v>0.11939033576032416</c:v>
                </c:pt>
                <c:pt idx="187">
                  <c:v>0.11367962364661388</c:v>
                </c:pt>
                <c:pt idx="188">
                  <c:v>0.10824206792062953</c:v>
                </c:pt>
                <c:pt idx="189">
                  <c:v>0.10306460288921941</c:v>
                </c:pt>
                <c:pt idx="190">
                  <c:v>9.8134787821140837E-2</c:v>
                </c:pt>
                <c:pt idx="191">
                  <c:v>9.3440777053706375E-2</c:v>
                </c:pt>
                <c:pt idx="192">
                  <c:v>8.8971291529297336E-2</c:v>
                </c:pt>
                <c:pt idx="193">
                  <c:v>8.4715591693350842E-2</c:v>
                </c:pt>
                <c:pt idx="194">
                  <c:v>8.0663451688697929E-2</c:v>
                </c:pt>
                <c:pt idx="195">
                  <c:v>7.6805134784245319E-2</c:v>
                </c:pt>
                <c:pt idx="196">
                  <c:v>7.3131369978959457E-2</c:v>
                </c:pt>
                <c:pt idx="197">
                  <c:v>6.9633329724935383E-2</c:v>
                </c:pt>
                <c:pt idx="198">
                  <c:v>6.6302608716021769E-2</c:v>
                </c:pt>
                <c:pt idx="199">
                  <c:v>6.3131203691034823E-2</c:v>
                </c:pt>
                <c:pt idx="200">
                  <c:v>6.0111494203030302E-2</c:v>
                </c:pt>
                <c:pt idx="201">
                  <c:v>5.7236224308425128E-2</c:v>
                </c:pt>
                <c:pt idx="202">
                  <c:v>5.4498485131970129E-2</c:v>
                </c:pt>
                <c:pt idx="203">
                  <c:v>5.1891698265679888E-2</c:v>
                </c:pt>
                <c:pt idx="204">
                  <c:v>4.9409599961829649E-2</c:v>
                </c:pt>
                <c:pt idx="205">
                  <c:v>4.7046226082037255E-2</c:v>
                </c:pt>
                <c:pt idx="206">
                  <c:v>4.479589776626481E-2</c:v>
                </c:pt>
                <c:pt idx="207">
                  <c:v>4.2653207787304692E-2</c:v>
                </c:pt>
                <c:pt idx="208">
                  <c:v>4.0613007557961635E-2</c:v>
                </c:pt>
                <c:pt idx="209">
                  <c:v>3.867039475971093E-2</c:v>
                </c:pt>
                <c:pt idx="210">
                  <c:v>3.6820701563106122E-2</c:v>
                </c:pt>
                <c:pt idx="211">
                  <c:v>3.505948341163146E-2</c:v>
                </c:pt>
                <c:pt idx="212">
                  <c:v>3.3382508342048318E-2</c:v>
                </c:pt>
                <c:pt idx="213">
                  <c:v>1.0317857468155738</c:v>
                </c:pt>
                <c:pt idx="214">
                  <c:v>0.98243308082657921</c:v>
                </c:pt>
                <c:pt idx="215">
                  <c:v>0.93544106543557803</c:v>
                </c:pt>
                <c:pt idx="216">
                  <c:v>0.89069678533933117</c:v>
                </c:pt>
                <c:pt idx="217">
                  <c:v>0.84809272623113674</c:v>
                </c:pt>
                <c:pt idx="218">
                  <c:v>0.80752651645884521</c:v>
                </c:pt>
                <c:pt idx="219">
                  <c:v>0.76890068103996023</c:v>
                </c:pt>
                <c:pt idx="220">
                  <c:v>0.73212240744275914</c:v>
                </c:pt>
                <c:pt idx="221">
                  <c:v>0.69710332257063645</c:v>
                </c:pt>
                <c:pt idx="222">
                  <c:v>0.66375928041379473</c:v>
                </c:pt>
                <c:pt idx="223">
                  <c:v>0.63201015985803966</c:v>
                </c:pt>
                <c:pt idx="224">
                  <c:v>0.60177967216484207</c:v>
                </c:pt>
                <c:pt idx="225">
                  <c:v>0.57299517766006702</c:v>
                </c:pt>
                <c:pt idx="226">
                  <c:v>0.54558751119089977</c:v>
                </c:pt>
                <c:pt idx="227">
                  <c:v>0.51949081593156488</c:v>
                </c:pt>
                <c:pt idx="228">
                  <c:v>0.49464238513849684</c:v>
                </c:pt>
                <c:pt idx="229">
                  <c:v>0.4709825114747222</c:v>
                </c:pt>
                <c:pt idx="230">
                  <c:v>0.44845434354139974</c:v>
                </c:pt>
                <c:pt idx="231">
                  <c:v>0.4270037492717848</c:v>
                </c:pt>
                <c:pt idx="232">
                  <c:v>0.40657918585937164</c:v>
                </c:pt>
                <c:pt idx="233">
                  <c:v>0.38713157590766956</c:v>
                </c:pt>
                <c:pt idx="234">
                  <c:v>0.36861418950401786</c:v>
                </c:pt>
                <c:pt idx="235">
                  <c:v>0.35098253193407908</c:v>
                </c:pt>
                <c:pt idx="236">
                  <c:v>0.33419423676720428</c:v>
                </c:pt>
                <c:pt idx="237">
                  <c:v>0.31820896405576904</c:v>
                </c:pt>
                <c:pt idx="238">
                  <c:v>0.30298830340386779</c:v>
                </c:pt>
                <c:pt idx="239">
                  <c:v>0.28849568167245321</c:v>
                </c:pt>
                <c:pt idx="240">
                  <c:v>0.27469627509914951</c:v>
                </c:pt>
                <c:pt idx="241">
                  <c:v>0.26155692562157573</c:v>
                </c:pt>
                <c:pt idx="242">
                  <c:v>0.24904606120311498</c:v>
                </c:pt>
                <c:pt idx="243">
                  <c:v>0.23713361996968418</c:v>
                </c:pt>
                <c:pt idx="244">
                  <c:v>0.22579097797521508</c:v>
                </c:pt>
                <c:pt idx="245">
                  <c:v>0.21499088042227704</c:v>
                </c:pt>
                <c:pt idx="246">
                  <c:v>0.20470737617257445</c:v>
                </c:pt>
                <c:pt idx="247">
                  <c:v>0.19491575538995634</c:v>
                </c:pt>
                <c:pt idx="248">
                  <c:v>0.1855924901661031</c:v>
                </c:pt>
                <c:pt idx="249">
                  <c:v>0.17671517798622216</c:v>
                </c:pt>
                <c:pt idx="250">
                  <c:v>0.1682624878989083</c:v>
                </c:pt>
                <c:pt idx="251">
                  <c:v>0.1602141092608223</c:v>
                </c:pt>
                <c:pt idx="252">
                  <c:v>0.15255070293302878</c:v>
                </c:pt>
                <c:pt idx="253">
                  <c:v>0.14525385481172415</c:v>
                </c:pt>
                <c:pt idx="254">
                  <c:v>0.13830603158169624</c:v>
                </c:pt>
                <c:pt idx="255">
                  <c:v>0.13169053858619661</c:v>
                </c:pt>
                <c:pt idx="256">
                  <c:v>0.12539147971199308</c:v>
                </c:pt>
                <c:pt idx="257">
                  <c:v>0.11939371919321172</c:v>
                </c:pt>
                <c:pt idx="258">
                  <c:v>0.11368284524218822</c:v>
                </c:pt>
                <c:pt idx="259">
                  <c:v>0.10824513541993853</c:v>
                </c:pt>
                <c:pt idx="260">
                  <c:v>0.10306752366303897</c:v>
                </c:pt>
                <c:pt idx="261">
                  <c:v>9.8137568887685808E-2</c:v>
                </c:pt>
                <c:pt idx="262">
                  <c:v>9.3443425095494401E-2</c:v>
                </c:pt>
                <c:pt idx="263">
                  <c:v>8.8973812909206001E-2</c:v>
                </c:pt>
                <c:pt idx="264">
                  <c:v>8.4717992469906772E-2</c:v>
                </c:pt>
                <c:pt idx="265">
                  <c:v>8.0665737630634601E-2</c:v>
                </c:pt>
                <c:pt idx="266">
                  <c:v>7.6807311384364529E-2</c:v>
                </c:pt>
                <c:pt idx="267">
                  <c:v>7.3133442467329765E-2</c:v>
                </c:pt>
                <c:pt idx="268">
                  <c:v>6.9635303081459154E-2</c:v>
                </c:pt>
                <c:pt idx="269">
                  <c:v>6.6304487682401367E-2</c:v>
                </c:pt>
                <c:pt idx="270">
                  <c:v>6.3132992782166164E-2</c:v>
                </c:pt>
                <c:pt idx="271">
                  <c:v>6.0113197717851535E-2</c:v>
                </c:pt>
                <c:pt idx="272">
                  <c:v>5.7237846340246389E-2</c:v>
                </c:pt>
                <c:pt idx="273">
                  <c:v>5.4500029578309184E-2</c:v>
                </c:pt>
                <c:pt idx="274">
                  <c:v>5.1893168837627339E-2</c:v>
                </c:pt>
                <c:pt idx="275">
                  <c:v>4.9411000192966174E-2</c:v>
                </c:pt>
                <c:pt idx="276">
                  <c:v>4.7047559336924297E-2</c:v>
                </c:pt>
                <c:pt idx="277">
                  <c:v>4.4797167248529168E-2</c:v>
                </c:pt>
                <c:pt idx="278">
                  <c:v>4.2654416547336392E-2</c:v>
                </c:pt>
                <c:pt idx="279">
                  <c:v>4.0614158500243587E-2</c:v>
                </c:pt>
                <c:pt idx="280">
                  <c:v>3.8671490649798003E-2</c:v>
                </c:pt>
                <c:pt idx="281">
                  <c:v>3.6821745034270374E-2</c:v>
                </c:pt>
                <c:pt idx="282">
                  <c:v>3.5060476971189553E-2</c:v>
                </c:pt>
                <c:pt idx="283">
                  <c:v>3.3383454377386226E-2</c:v>
                </c:pt>
                <c:pt idx="284">
                  <c:v>1.0317866475998834</c:v>
                </c:pt>
                <c:pt idx="285">
                  <c:v>0.98243393852432037</c:v>
                </c:pt>
                <c:pt idx="286">
                  <c:v>0.93544188210767965</c:v>
                </c:pt>
                <c:pt idx="287">
                  <c:v>0.89069756294814317</c:v>
                </c:pt>
                <c:pt idx="288">
                  <c:v>0.8480934666451454</c:v>
                </c:pt>
                <c:pt idx="289">
                  <c:v>0.80752722145716271</c:v>
                </c:pt>
                <c:pt idx="290">
                  <c:v>0.76890135231659995</c:v>
                </c:pt>
                <c:pt idx="291">
                  <c:v>0.73212304661070593</c:v>
                </c:pt>
                <c:pt idx="292">
                  <c:v>0.69710393116572222</c:v>
                </c:pt>
                <c:pt idx="293">
                  <c:v>0.66375985989838915</c:v>
                </c:pt>
                <c:pt idx="294">
                  <c:v>0.63201071162456401</c:v>
                </c:pt>
                <c:pt idx="295">
                  <c:v>0.60178019753911483</c:v>
                </c:pt>
                <c:pt idx="296">
                  <c:v>0.5729956779044898</c:v>
                </c:pt>
                <c:pt idx="297">
                  <c:v>0.5455879875074906</c:v>
                </c:pt>
                <c:pt idx="298">
                  <c:v>0.51949126946484658</c:v>
                </c:pt>
                <c:pt idx="299">
                  <c:v>0.49464281697824714</c:v>
                </c:pt>
                <c:pt idx="300">
                  <c:v>0.47098292265859215</c:v>
                </c:pt>
                <c:pt idx="301">
                  <c:v>0.44845473505740718</c:v>
                </c:pt>
                <c:pt idx="302">
                  <c:v>0.4270041220606885</c:v>
                </c:pt>
                <c:pt idx="303">
                  <c:v>0.40657954081693165</c:v>
                </c:pt>
                <c:pt idx="304">
                  <c:v>0.38713191388679974</c:v>
                </c:pt>
                <c:pt idx="305">
                  <c:v>0.36861451131683526</c:v>
                </c:pt>
                <c:pt idx="306">
                  <c:v>0.3509828383538553</c:v>
                </c:pt>
                <c:pt idx="307">
                  <c:v>0.33419452853022358</c:v>
                </c:pt>
                <c:pt idx="308">
                  <c:v>0.31820924186309757</c:v>
                </c:pt>
                <c:pt idx="309">
                  <c:v>0.30298856792303808</c:v>
                </c:pt>
                <c:pt idx="310">
                  <c:v>0.28849593353906816</c:v>
                </c:pt>
                <c:pt idx="311">
                  <c:v>0.27469651491840974</c:v>
                </c:pt>
                <c:pt idx="312">
                  <c:v>0.26155715396973367</c:v>
                </c:pt>
                <c:pt idx="313">
                  <c:v>0.24904627862885961</c:v>
                </c:pt>
                <c:pt idx="314">
                  <c:v>0.23713382699545946</c:v>
                </c:pt>
                <c:pt idx="315">
                  <c:v>0.22579117509847527</c:v>
                </c:pt>
                <c:pt idx="316">
                  <c:v>0.21499106811668203</c:v>
                </c:pt>
                <c:pt idx="317">
                  <c:v>0.2047075548891279</c:v>
                </c:pt>
                <c:pt idx="318">
                  <c:v>0.19491592555808934</c:v>
                </c:pt>
                <c:pt idx="319">
                  <c:v>0.18559265219470611</c:v>
                </c:pt>
                <c:pt idx="320">
                  <c:v>0.17671533226462746</c:v>
                </c:pt>
                <c:pt idx="321">
                  <c:v>0.16826263479782552</c:v>
                </c:pt>
                <c:pt idx="322">
                  <c:v>0.16021424913322921</c:v>
                </c:pt>
                <c:pt idx="323">
                  <c:v>0.15255083611501938</c:v>
                </c:pt>
                <c:pt idx="324">
                  <c:v>0.14525398162331635</c:v>
                </c:pt>
                <c:pt idx="325">
                  <c:v>0.13830615232760071</c:v>
                </c:pt>
                <c:pt idx="326">
                  <c:v>0.13169065355654902</c:v>
                </c:pt>
                <c:pt idx="327">
                  <c:v>0.12539158918305127</c:v>
                </c:pt>
                <c:pt idx="328">
                  <c:v>0.11939382342801948</c:v>
                </c:pt>
                <c:pt idx="329">
                  <c:v>0.11368294449120735</c:v>
                </c:pt>
                <c:pt idx="330">
                  <c:v>0.10824522992165067</c:v>
                </c:pt>
                <c:pt idx="331">
                  <c:v>0.10306761364451864</c:v>
                </c:pt>
                <c:pt idx="332">
                  <c:v>9.8137654565146046E-2</c:v>
                </c:pt>
                <c:pt idx="333">
                  <c:v>9.3443506674806262E-2</c:v>
                </c:pt>
                <c:pt idx="334">
                  <c:v>8.8973890586393281E-2</c:v>
                </c:pt>
                <c:pt idx="335">
                  <c:v>8.4718066431616987E-2</c:v>
                </c:pt>
                <c:pt idx="336">
                  <c:v>8.0665808054587493E-2</c:v>
                </c:pt>
                <c:pt idx="337">
                  <c:v>7.6807378439779098E-2</c:v>
                </c:pt>
                <c:pt idx="338">
                  <c:v>7.3133506315330887E-2</c:v>
                </c:pt>
                <c:pt idx="339">
                  <c:v>6.9635363875464734E-2</c:v>
                </c:pt>
                <c:pt idx="340">
                  <c:v>6.6304545568490969E-2</c:v>
                </c:pt>
                <c:pt idx="341">
                  <c:v>6.3133047899432054E-2</c:v>
                </c:pt>
                <c:pt idx="342">
                  <c:v>6.0113250198732864E-2</c:v>
                </c:pt>
                <c:pt idx="343">
                  <c:v>5.7237896310847441E-2</c:v>
                </c:pt>
                <c:pt idx="344">
                  <c:v>5.4500077158702392E-2</c:v>
                </c:pt>
                <c:pt idx="345">
                  <c:v>5.1893214142141798E-2</c:v>
                </c:pt>
                <c:pt idx="346">
                  <c:v>4.9411043330462354E-2</c:v>
                </c:pt>
                <c:pt idx="347">
                  <c:v>4.7047600411055629E-2</c:v>
                </c:pt>
                <c:pt idx="348">
                  <c:v>4.4797206357991101E-2</c:v>
                </c:pt>
                <c:pt idx="349">
                  <c:v>4.2654453786103538E-2</c:v>
                </c:pt>
                <c:pt idx="350">
                  <c:v>4.0614193957795551E-2</c:v>
                </c:pt>
                <c:pt idx="351">
                  <c:v>3.8671524411334368E-2</c:v>
                </c:pt>
                <c:pt idx="352">
                  <c:v>3.6821777180915435E-2</c:v>
                </c:pt>
                <c:pt idx="353">
                  <c:v>3.506050758018725E-2</c:v>
                </c:pt>
                <c:pt idx="354">
                  <c:v>3.3383483522285741E-2</c:v>
                </c:pt>
                <c:pt idx="355">
                  <c:v>1.0317866753507159</c:v>
                </c:pt>
                <c:pt idx="356">
                  <c:v>0.98243396494776736</c:v>
                </c:pt>
                <c:pt idx="357">
                  <c:v>0.93544190726723286</c:v>
                </c:pt>
                <c:pt idx="358">
                  <c:v>0.8906975869042576</c:v>
                </c:pt>
                <c:pt idx="359">
                  <c:v>0.84809348945538421</c:v>
                </c:pt>
                <c:pt idx="360">
                  <c:v>0.80752724317633584</c:v>
                </c:pt>
                <c:pt idx="361">
                  <c:v>0.76890137299689543</c:v>
                </c:pt>
                <c:pt idx="362">
                  <c:v>0.73212306630181567</c:v>
                </c:pt>
                <c:pt idx="363">
                  <c:v>0.69710394991496127</c:v>
                </c:pt>
                <c:pt idx="364">
                  <c:v>0.66375987775080936</c:v>
                </c:pt>
                <c:pt idx="365">
                  <c:v>0.63201072862306229</c:v>
                </c:pt>
                <c:pt idx="366">
                  <c:v>0.60178021372453616</c:v>
                </c:pt>
                <c:pt idx="367">
                  <c:v>0.57299569331572553</c:v>
                </c:pt>
                <c:pt idx="368">
                  <c:v>0.54558800218157177</c:v>
                </c:pt>
                <c:pt idx="369">
                  <c:v>0.51949128343703299</c:v>
                </c:pt>
                <c:pt idx="370">
                  <c:v>0.49464283028211198</c:v>
                </c:pt>
                <c:pt idx="371">
                  <c:v>0.47098293532610275</c:v>
                </c:pt>
                <c:pt idx="372">
                  <c:v>0.44845474711900185</c:v>
                </c:pt>
                <c:pt idx="373">
                  <c:v>0.42700413354534955</c:v>
                </c:pt>
                <c:pt idx="374">
                  <c:v>0.40657955175225519</c:v>
                </c:pt>
                <c:pt idx="375">
                  <c:v>0.38713192429906179</c:v>
                </c:pt>
                <c:pt idx="376">
                  <c:v>0.36861452123105504</c:v>
                </c:pt>
                <c:pt idx="377">
                  <c:v>0.35098284779385536</c:v>
                </c:pt>
                <c:pt idx="378">
                  <c:v>0.33419453751868688</c:v>
                </c:pt>
                <c:pt idx="379">
                  <c:v>0.31820925042162218</c:v>
                </c:pt>
                <c:pt idx="380">
                  <c:v>0.30298857607218893</c:v>
                </c:pt>
                <c:pt idx="381">
                  <c:v>0.28849594129842654</c:v>
                </c:pt>
                <c:pt idx="382">
                  <c:v>0.27469652230662028</c:v>
                </c:pt>
                <c:pt idx="383">
                  <c:v>0.26155716100454923</c:v>
                </c:pt>
                <c:pt idx="384">
                  <c:v>0.2490462853271839</c:v>
                </c:pt>
                <c:pt idx="385">
                  <c:v>0.23713383337338761</c:v>
                </c:pt>
                <c:pt idx="386">
                  <c:v>0.22579118117133257</c:v>
                </c:pt>
                <c:pt idx="387">
                  <c:v>0.21499107389906069</c:v>
                </c:pt>
                <c:pt idx="388">
                  <c:v>0.20470756039492219</c:v>
                </c:pt>
                <c:pt idx="389">
                  <c:v>0.19491593080052894</c:v>
                </c:pt>
                <c:pt idx="390">
                  <c:v>0.18559265718638787</c:v>
                </c:pt>
                <c:pt idx="391">
                  <c:v>0.17671533701754571</c:v>
                </c:pt>
                <c:pt idx="392">
                  <c:v>0.16826263932340085</c:v>
                </c:pt>
                <c:pt idx="393">
                  <c:v>0.16021425344233595</c:v>
                </c:pt>
                <c:pt idx="394">
                  <c:v>0.15255084021801171</c:v>
                </c:pt>
                <c:pt idx="395">
                  <c:v>0.1452539855300532</c:v>
                </c:pt>
                <c:pt idx="396">
                  <c:v>0.13830615604746943</c:v>
                </c:pt>
                <c:pt idx="397">
                  <c:v>0.13169065709848793</c:v>
                </c:pt>
                <c:pt idx="398">
                  <c:v>0.12539159255557114</c:v>
                </c:pt>
                <c:pt idx="399">
                  <c:v>0.11939382663922403</c:v>
                </c:pt>
                <c:pt idx="400">
                  <c:v>0.11368294754881265</c:v>
                </c:pt>
                <c:pt idx="401">
                  <c:v>0.10824523283300373</c:v>
                </c:pt>
                <c:pt idx="402">
                  <c:v>0.10306761641661503</c:v>
                </c:pt>
                <c:pt idx="403">
                  <c:v>9.8137657204646747E-2</c:v>
                </c:pt>
                <c:pt idx="404">
                  <c:v>9.3443509188053622E-2</c:v>
                </c:pt>
                <c:pt idx="405">
                  <c:v>8.8973892979426275E-2</c:v>
                </c:pt>
                <c:pt idx="406">
                  <c:v>8.4718068710185751E-2</c:v>
                </c:pt>
                <c:pt idx="407">
                  <c:v>8.0665810224167106E-2</c:v>
                </c:pt>
                <c:pt idx="408">
                  <c:v>7.6807380505582779E-2</c:v>
                </c:pt>
                <c:pt idx="409">
                  <c:v>7.3133508282322457E-2</c:v>
                </c:pt>
                <c:pt idx="410">
                  <c:v>6.9635365748370606E-2</c:v>
                </c:pt>
                <c:pt idx="411">
                  <c:v>6.6304547351811488E-2</c:v>
                </c:pt>
                <c:pt idx="412">
                  <c:v>6.3133049597452279E-2</c:v>
                </c:pt>
                <c:pt idx="413">
                  <c:v>6.0113251815532912E-2</c:v>
                </c:pt>
                <c:pt idx="414">
                  <c:v>5.7237897850312254E-2</c:v>
                </c:pt>
                <c:pt idx="415">
                  <c:v>5.4500078624531094E-2</c:v>
                </c:pt>
                <c:pt idx="416">
                  <c:v>5.1893215537856571E-2</c:v>
                </c:pt>
                <c:pt idx="417">
                  <c:v>4.9411044659416904E-2</c:v>
                </c:pt>
                <c:pt idx="418">
                  <c:v>4.704760167644325E-2</c:v>
                </c:pt>
                <c:pt idx="419">
                  <c:v>4.4797207562852347E-2</c:v>
                </c:pt>
                <c:pt idx="420">
                  <c:v>4.2654454933333523E-2</c:v>
                </c:pt>
                <c:pt idx="421">
                  <c:v>4.061419505015091E-2</c:v>
                </c:pt>
                <c:pt idx="422">
                  <c:v>3.8671525451439877E-2</c:v>
                </c:pt>
                <c:pt idx="423">
                  <c:v>3.6821778171270331E-2</c:v>
                </c:pt>
                <c:pt idx="424">
                  <c:v>3.5060508523171212E-2</c:v>
                </c:pt>
                <c:pt idx="425">
                  <c:v>3.338348442016463E-2</c:v>
                </c:pt>
                <c:pt idx="426">
                  <c:v>1.0317866762056471</c:v>
                </c:pt>
                <c:pt idx="427">
                  <c:v>0.98243396576180519</c:v>
                </c:pt>
                <c:pt idx="428">
                  <c:v>0.93544190804233351</c:v>
                </c:pt>
                <c:pt idx="429">
                  <c:v>0.89069758764228335</c:v>
                </c:pt>
                <c:pt idx="430">
                  <c:v>0.84809349015810853</c:v>
                </c:pt>
                <c:pt idx="431">
                  <c:v>0.80752724384544716</c:v>
                </c:pt>
                <c:pt idx="432">
                  <c:v>0.76890137363400168</c:v>
                </c:pt>
                <c:pt idx="433">
                  <c:v>0.73212306690844764</c:v>
                </c:pt>
                <c:pt idx="434">
                  <c:v>0.69710395049257667</c:v>
                </c:pt>
                <c:pt idx="435">
                  <c:v>0.66375987830079608</c:v>
                </c:pt>
                <c:pt idx="436">
                  <c:v>0.63201072914674183</c:v>
                </c:pt>
                <c:pt idx="437">
                  <c:v>0.60178021422316696</c:v>
                </c:pt>
                <c:pt idx="438">
                  <c:v>0.57299569379050574</c:v>
                </c:pt>
                <c:pt idx="439">
                  <c:v>0.54558800263364227</c:v>
                </c:pt>
                <c:pt idx="440">
                  <c:v>0.51949128386747989</c:v>
                </c:pt>
                <c:pt idx="441">
                  <c:v>0.49464283069196963</c:v>
                </c:pt>
                <c:pt idx="442">
                  <c:v>0.47098293571635597</c:v>
                </c:pt>
                <c:pt idx="443">
                  <c:v>0.44845474749058839</c:v>
                </c:pt>
                <c:pt idx="444">
                  <c:v>0.42700413389916225</c:v>
                </c:pt>
                <c:pt idx="445">
                  <c:v>0.4065795520891442</c:v>
                </c:pt>
                <c:pt idx="446">
                  <c:v>0.38713192461983664</c:v>
                </c:pt>
                <c:pt idx="447">
                  <c:v>0.36861452153648649</c:v>
                </c:pt>
                <c:pt idx="448">
                  <c:v>0.35098284808467733</c:v>
                </c:pt>
                <c:pt idx="449">
                  <c:v>0.33419453779559821</c:v>
                </c:pt>
                <c:pt idx="450">
                  <c:v>0.31820925068528821</c:v>
                </c:pt>
                <c:pt idx="451">
                  <c:v>0.30298857632324322</c:v>
                </c:pt>
                <c:pt idx="452">
                  <c:v>0.28849594153747232</c:v>
                </c:pt>
                <c:pt idx="453">
                  <c:v>0.27469652253423199</c:v>
                </c:pt>
                <c:pt idx="454">
                  <c:v>0.26155716122127376</c:v>
                </c:pt>
                <c:pt idx="455">
                  <c:v>0.24904628553354199</c:v>
                </c:pt>
                <c:pt idx="456">
                  <c:v>0.23713383356987514</c:v>
                </c:pt>
                <c:pt idx="457">
                  <c:v>0.22579118135842163</c:v>
                </c:pt>
                <c:pt idx="458">
                  <c:v>0.21499107407720086</c:v>
                </c:pt>
                <c:pt idx="459">
                  <c:v>0.20470756056454151</c:v>
                </c:pt>
                <c:pt idx="460">
                  <c:v>0.19491593096203497</c:v>
                </c:pt>
                <c:pt idx="461">
                  <c:v>0.18559265734016869</c:v>
                </c:pt>
                <c:pt idx="462">
                  <c:v>0.17671533716397084</c:v>
                </c:pt>
                <c:pt idx="463">
                  <c:v>0.16826263946282213</c:v>
                </c:pt>
                <c:pt idx="464">
                  <c:v>0.16021425357508839</c:v>
                </c:pt>
                <c:pt idx="465">
                  <c:v>0.1525508403444143</c:v>
                </c:pt>
                <c:pt idx="466">
                  <c:v>0.14525398565040964</c:v>
                </c:pt>
                <c:pt idx="467">
                  <c:v>0.13830615616206896</c:v>
                </c:pt>
                <c:pt idx="468">
                  <c:v>0.13169065720760589</c:v>
                </c:pt>
                <c:pt idx="469">
                  <c:v>0.12539159265946975</c:v>
                </c:pt>
                <c:pt idx="470">
                  <c:v>0.11939382673815294</c:v>
                </c:pt>
                <c:pt idx="471">
                  <c:v>0.11368294764300957</c:v>
                </c:pt>
                <c:pt idx="472">
                  <c:v>0.108245232922695</c:v>
                </c:pt>
                <c:pt idx="473">
                  <c:v>0.10306761650201617</c:v>
                </c:pt>
                <c:pt idx="474">
                  <c:v>9.8137657285962951E-2</c:v>
                </c:pt>
                <c:pt idx="475">
                  <c:v>9.3443509265480298E-2</c:v>
                </c:pt>
                <c:pt idx="476">
                  <c:v>8.8973893053149469E-2</c:v>
                </c:pt>
                <c:pt idx="477">
                  <c:v>8.4718068780382599E-2</c:v>
                </c:pt>
                <c:pt idx="478">
                  <c:v>8.0665810291006279E-2</c:v>
                </c:pt>
                <c:pt idx="479">
                  <c:v>7.680738056922487E-2</c:v>
                </c:pt>
                <c:pt idx="480">
                  <c:v>7.31335083429204E-2</c:v>
                </c:pt>
                <c:pt idx="481">
                  <c:v>6.9635365806070021E-2</c:v>
                </c:pt>
                <c:pt idx="482">
                  <c:v>6.6304547406750999E-2</c:v>
                </c:pt>
                <c:pt idx="483">
                  <c:v>6.313304964976392E-2</c:v>
                </c:pt>
                <c:pt idx="484">
                  <c:v>6.0113251865342367E-2</c:v>
                </c:pt>
                <c:pt idx="485">
                  <c:v>5.7237897897739212E-2</c:v>
                </c:pt>
                <c:pt idx="486">
                  <c:v>5.4500078669689513E-2</c:v>
                </c:pt>
                <c:pt idx="487">
                  <c:v>5.1893215580854961E-2</c:v>
                </c:pt>
                <c:pt idx="488">
                  <c:v>4.9411044700358585E-2</c:v>
                </c:pt>
                <c:pt idx="489">
                  <c:v>4.7047601715426601E-2</c:v>
                </c:pt>
                <c:pt idx="490">
                  <c:v>4.479720759997103E-2</c:v>
                </c:pt>
                <c:pt idx="491">
                  <c:v>4.2654454968676737E-2</c:v>
                </c:pt>
                <c:pt idx="492">
                  <c:v>4.0614195083803574E-2</c:v>
                </c:pt>
                <c:pt idx="493">
                  <c:v>3.8671525483482856E-2</c:v>
                </c:pt>
                <c:pt idx="494">
                  <c:v>3.6821778201780619E-2</c:v>
                </c:pt>
                <c:pt idx="495">
                  <c:v>3.5060508552222119E-2</c:v>
                </c:pt>
                <c:pt idx="496">
                  <c:v>3.3383484447825962E-2</c:v>
                </c:pt>
                <c:pt idx="497">
                  <c:v>1.0317866762319854</c:v>
                </c:pt>
              </c:numCache>
            </c:numRef>
          </c:yVal>
          <c:smooth val="0"/>
          <c:extLst>
            <c:ext xmlns:c16="http://schemas.microsoft.com/office/drawing/2014/chart" uri="{C3380CC4-5D6E-409C-BE32-E72D297353CC}">
              <c16:uniqueId val="{00000000-3670-214D-93AA-48248DD5BC18}"/>
            </c:ext>
          </c:extLst>
        </c:ser>
        <c:ser>
          <c:idx val="1"/>
          <c:order val="1"/>
          <c:tx>
            <c:v>Drug/Condition 2</c:v>
          </c:tx>
          <c:spPr>
            <a:ln w="25400">
              <a:solidFill>
                <a:srgbClr val="DD2D32"/>
              </a:solidFill>
              <a:prstDash val="solid"/>
            </a:ln>
          </c:spPr>
          <c:marker>
            <c:symbol val="none"/>
          </c:marker>
          <c:xVal>
            <c:numRef>
              <c:f>'Multiple dose kinetics'!$C$2:$C$499</c:f>
              <c:numCache>
                <c:formatCode>General</c:formatCode>
                <c:ptCount val="498"/>
                <c:pt idx="0" formatCode="0.00E+00">
                  <c:v>0</c:v>
                </c:pt>
                <c:pt idx="1">
                  <c:v>0.11267605633802817</c:v>
                </c:pt>
                <c:pt idx="2">
                  <c:v>0.22535211267605634</c:v>
                </c:pt>
                <c:pt idx="3">
                  <c:v>0.3380281690140845</c:v>
                </c:pt>
                <c:pt idx="4">
                  <c:v>0.45070422535211269</c:v>
                </c:pt>
                <c:pt idx="5">
                  <c:v>0.56338028169014087</c:v>
                </c:pt>
                <c:pt idx="6">
                  <c:v>0.676056338028169</c:v>
                </c:pt>
                <c:pt idx="7">
                  <c:v>0.78873239436619713</c:v>
                </c:pt>
                <c:pt idx="8">
                  <c:v>0.90140845070422526</c:v>
                </c:pt>
                <c:pt idx="9">
                  <c:v>1.0140845070422535</c:v>
                </c:pt>
                <c:pt idx="10">
                  <c:v>1.1267605633802817</c:v>
                </c:pt>
                <c:pt idx="11">
                  <c:v>1.23943661971831</c:v>
                </c:pt>
                <c:pt idx="12">
                  <c:v>1.3521126760563382</c:v>
                </c:pt>
                <c:pt idx="13">
                  <c:v>1.4647887323943665</c:v>
                </c:pt>
                <c:pt idx="14">
                  <c:v>1.5774647887323947</c:v>
                </c:pt>
                <c:pt idx="15">
                  <c:v>1.6901408450704229</c:v>
                </c:pt>
                <c:pt idx="16">
                  <c:v>1.8028169014084512</c:v>
                </c:pt>
                <c:pt idx="17">
                  <c:v>1.9154929577464794</c:v>
                </c:pt>
                <c:pt idx="18">
                  <c:v>2.0281690140845074</c:v>
                </c:pt>
                <c:pt idx="19">
                  <c:v>2.1408450704225355</c:v>
                </c:pt>
                <c:pt idx="20">
                  <c:v>2.2535211267605635</c:v>
                </c:pt>
                <c:pt idx="21">
                  <c:v>2.3661971830985915</c:v>
                </c:pt>
                <c:pt idx="22">
                  <c:v>2.4788732394366195</c:v>
                </c:pt>
                <c:pt idx="23">
                  <c:v>2.5915492957746475</c:v>
                </c:pt>
                <c:pt idx="24">
                  <c:v>2.7042253521126756</c:v>
                </c:pt>
                <c:pt idx="25">
                  <c:v>2.8169014084507036</c:v>
                </c:pt>
                <c:pt idx="26">
                  <c:v>2.9295774647887316</c:v>
                </c:pt>
                <c:pt idx="27">
                  <c:v>3.0422535211267596</c:v>
                </c:pt>
                <c:pt idx="28">
                  <c:v>3.1549295774647876</c:v>
                </c:pt>
                <c:pt idx="29">
                  <c:v>3.2676056338028157</c:v>
                </c:pt>
                <c:pt idx="30">
                  <c:v>3.3802816901408437</c:v>
                </c:pt>
                <c:pt idx="31">
                  <c:v>3.4929577464788717</c:v>
                </c:pt>
                <c:pt idx="32">
                  <c:v>3.6056338028168997</c:v>
                </c:pt>
                <c:pt idx="33">
                  <c:v>3.7183098591549277</c:v>
                </c:pt>
                <c:pt idx="34">
                  <c:v>3.8309859154929558</c:v>
                </c:pt>
                <c:pt idx="35">
                  <c:v>3.9436619718309838</c:v>
                </c:pt>
                <c:pt idx="36">
                  <c:v>4.0563380281690122</c:v>
                </c:pt>
                <c:pt idx="37">
                  <c:v>4.1690140845070403</c:v>
                </c:pt>
                <c:pt idx="38">
                  <c:v>4.2816901408450683</c:v>
                </c:pt>
                <c:pt idx="39">
                  <c:v>4.3943661971830963</c:v>
                </c:pt>
                <c:pt idx="40">
                  <c:v>4.5070422535211243</c:v>
                </c:pt>
                <c:pt idx="41">
                  <c:v>4.6197183098591523</c:v>
                </c:pt>
                <c:pt idx="42">
                  <c:v>4.7323943661971803</c:v>
                </c:pt>
                <c:pt idx="43">
                  <c:v>4.8450704225352084</c:v>
                </c:pt>
                <c:pt idx="44">
                  <c:v>4.9577464788732364</c:v>
                </c:pt>
                <c:pt idx="45">
                  <c:v>5.0704225352112644</c:v>
                </c:pt>
                <c:pt idx="46">
                  <c:v>5.1830985915492924</c:v>
                </c:pt>
                <c:pt idx="47">
                  <c:v>5.2957746478873204</c:v>
                </c:pt>
                <c:pt idx="48">
                  <c:v>5.4084507042253485</c:v>
                </c:pt>
                <c:pt idx="49">
                  <c:v>5.5211267605633765</c:v>
                </c:pt>
                <c:pt idx="50">
                  <c:v>5.6338028169014045</c:v>
                </c:pt>
                <c:pt idx="51">
                  <c:v>5.7464788732394325</c:v>
                </c:pt>
                <c:pt idx="52">
                  <c:v>5.8591549295774605</c:v>
                </c:pt>
                <c:pt idx="53">
                  <c:v>5.9718309859154886</c:v>
                </c:pt>
                <c:pt idx="54">
                  <c:v>6.0845070422535166</c:v>
                </c:pt>
                <c:pt idx="55">
                  <c:v>6.1971830985915446</c:v>
                </c:pt>
                <c:pt idx="56">
                  <c:v>6.3098591549295726</c:v>
                </c:pt>
                <c:pt idx="57">
                  <c:v>6.4225352112676006</c:v>
                </c:pt>
                <c:pt idx="58">
                  <c:v>6.5352112676056286</c:v>
                </c:pt>
                <c:pt idx="59">
                  <c:v>6.6478873239436567</c:v>
                </c:pt>
                <c:pt idx="60">
                  <c:v>6.7605633802816847</c:v>
                </c:pt>
                <c:pt idx="61">
                  <c:v>6.8732394366197127</c:v>
                </c:pt>
                <c:pt idx="62">
                  <c:v>6.9859154929577407</c:v>
                </c:pt>
                <c:pt idx="63">
                  <c:v>7.0985915492957687</c:v>
                </c:pt>
                <c:pt idx="64">
                  <c:v>7.2112676056337968</c:v>
                </c:pt>
                <c:pt idx="65">
                  <c:v>7.3239436619718248</c:v>
                </c:pt>
                <c:pt idx="66">
                  <c:v>7.4366197183098528</c:v>
                </c:pt>
                <c:pt idx="67">
                  <c:v>7.5492957746478808</c:v>
                </c:pt>
                <c:pt idx="68">
                  <c:v>7.6619718309859088</c:v>
                </c:pt>
                <c:pt idx="69">
                  <c:v>7.7746478873239369</c:v>
                </c:pt>
                <c:pt idx="70">
                  <c:v>7.8873239436619649</c:v>
                </c:pt>
                <c:pt idx="71">
                  <c:v>7.9999999999999929</c:v>
                </c:pt>
                <c:pt idx="72">
                  <c:v>8.1126760563380209</c:v>
                </c:pt>
                <c:pt idx="73">
                  <c:v>8.2253521126760489</c:v>
                </c:pt>
                <c:pt idx="74">
                  <c:v>8.338028169014077</c:v>
                </c:pt>
                <c:pt idx="75">
                  <c:v>8.450704225352105</c:v>
                </c:pt>
                <c:pt idx="76">
                  <c:v>8.563380281690133</c:v>
                </c:pt>
                <c:pt idx="77">
                  <c:v>8.676056338028161</c:v>
                </c:pt>
                <c:pt idx="78">
                  <c:v>8.788732394366189</c:v>
                </c:pt>
                <c:pt idx="79">
                  <c:v>8.901408450704217</c:v>
                </c:pt>
                <c:pt idx="80">
                  <c:v>9.0140845070422451</c:v>
                </c:pt>
                <c:pt idx="81">
                  <c:v>9.1267605633802731</c:v>
                </c:pt>
                <c:pt idx="82">
                  <c:v>9.2394366197183011</c:v>
                </c:pt>
                <c:pt idx="83">
                  <c:v>9.3521126760563291</c:v>
                </c:pt>
                <c:pt idx="84">
                  <c:v>9.4647887323943571</c:v>
                </c:pt>
                <c:pt idx="85">
                  <c:v>9.5774647887323852</c:v>
                </c:pt>
                <c:pt idx="86">
                  <c:v>9.6901408450704132</c:v>
                </c:pt>
                <c:pt idx="87">
                  <c:v>9.8028169014084412</c:v>
                </c:pt>
                <c:pt idx="88">
                  <c:v>9.9154929577464692</c:v>
                </c:pt>
                <c:pt idx="89">
                  <c:v>10.028169014084497</c:v>
                </c:pt>
                <c:pt idx="90">
                  <c:v>10.140845070422525</c:v>
                </c:pt>
                <c:pt idx="91">
                  <c:v>10.253521126760553</c:v>
                </c:pt>
                <c:pt idx="92">
                  <c:v>10.366197183098581</c:v>
                </c:pt>
                <c:pt idx="93">
                  <c:v>10.478873239436609</c:v>
                </c:pt>
                <c:pt idx="94">
                  <c:v>10.591549295774637</c:v>
                </c:pt>
                <c:pt idx="95">
                  <c:v>10.704225352112665</c:v>
                </c:pt>
                <c:pt idx="96">
                  <c:v>10.816901408450693</c:v>
                </c:pt>
                <c:pt idx="97">
                  <c:v>10.929577464788721</c:v>
                </c:pt>
                <c:pt idx="98">
                  <c:v>11.042253521126749</c:v>
                </c:pt>
                <c:pt idx="99">
                  <c:v>11.154929577464777</c:v>
                </c:pt>
                <c:pt idx="100">
                  <c:v>11.267605633802805</c:v>
                </c:pt>
                <c:pt idx="101">
                  <c:v>11.380281690140833</c:v>
                </c:pt>
                <c:pt idx="102">
                  <c:v>11.492957746478861</c:v>
                </c:pt>
                <c:pt idx="103">
                  <c:v>11.605633802816889</c:v>
                </c:pt>
                <c:pt idx="104">
                  <c:v>11.718309859154918</c:v>
                </c:pt>
                <c:pt idx="105">
                  <c:v>11.830985915492946</c:v>
                </c:pt>
                <c:pt idx="106">
                  <c:v>11.943661971830974</c:v>
                </c:pt>
                <c:pt idx="107">
                  <c:v>12.056338028169002</c:v>
                </c:pt>
                <c:pt idx="108">
                  <c:v>12.16901408450703</c:v>
                </c:pt>
                <c:pt idx="109">
                  <c:v>12.281690140845058</c:v>
                </c:pt>
                <c:pt idx="110">
                  <c:v>12.394366197183086</c:v>
                </c:pt>
                <c:pt idx="111">
                  <c:v>12.507042253521114</c:v>
                </c:pt>
                <c:pt idx="112">
                  <c:v>12.619718309859142</c:v>
                </c:pt>
                <c:pt idx="113">
                  <c:v>12.73239436619717</c:v>
                </c:pt>
                <c:pt idx="114">
                  <c:v>12.845070422535198</c:v>
                </c:pt>
                <c:pt idx="115">
                  <c:v>12.957746478873226</c:v>
                </c:pt>
                <c:pt idx="116">
                  <c:v>13.070422535211254</c:v>
                </c:pt>
                <c:pt idx="117">
                  <c:v>13.183098591549282</c:v>
                </c:pt>
                <c:pt idx="118">
                  <c:v>13.29577464788731</c:v>
                </c:pt>
                <c:pt idx="119">
                  <c:v>13.408450704225338</c:v>
                </c:pt>
                <c:pt idx="120">
                  <c:v>13.521126760563366</c:v>
                </c:pt>
                <c:pt idx="121">
                  <c:v>13.633802816901394</c:v>
                </c:pt>
                <c:pt idx="122">
                  <c:v>13.746478873239422</c:v>
                </c:pt>
                <c:pt idx="123">
                  <c:v>13.85915492957745</c:v>
                </c:pt>
                <c:pt idx="124">
                  <c:v>13.971830985915478</c:v>
                </c:pt>
                <c:pt idx="125">
                  <c:v>14.084507042253506</c:v>
                </c:pt>
                <c:pt idx="126">
                  <c:v>14.197183098591534</c:v>
                </c:pt>
                <c:pt idx="127">
                  <c:v>14.309859154929562</c:v>
                </c:pt>
                <c:pt idx="128">
                  <c:v>14.42253521126759</c:v>
                </c:pt>
                <c:pt idx="129">
                  <c:v>14.535211267605618</c:v>
                </c:pt>
                <c:pt idx="130">
                  <c:v>14.647887323943646</c:v>
                </c:pt>
                <c:pt idx="131">
                  <c:v>14.760563380281674</c:v>
                </c:pt>
                <c:pt idx="132">
                  <c:v>14.873239436619702</c:v>
                </c:pt>
                <c:pt idx="133">
                  <c:v>14.98591549295773</c:v>
                </c:pt>
                <c:pt idx="134">
                  <c:v>15.098591549295758</c:v>
                </c:pt>
                <c:pt idx="135">
                  <c:v>15.211267605633786</c:v>
                </c:pt>
                <c:pt idx="136">
                  <c:v>15.323943661971814</c:v>
                </c:pt>
                <c:pt idx="137">
                  <c:v>15.436619718309842</c:v>
                </c:pt>
                <c:pt idx="138">
                  <c:v>15.54929577464787</c:v>
                </c:pt>
                <c:pt idx="139">
                  <c:v>15.661971830985898</c:v>
                </c:pt>
                <c:pt idx="140">
                  <c:v>15.774647887323926</c:v>
                </c:pt>
                <c:pt idx="141">
                  <c:v>15.887323943661954</c:v>
                </c:pt>
                <c:pt idx="142">
                  <c:v>15.999999999999982</c:v>
                </c:pt>
                <c:pt idx="143">
                  <c:v>16.11267605633801</c:v>
                </c:pt>
                <c:pt idx="144">
                  <c:v>16.225352112676038</c:v>
                </c:pt>
                <c:pt idx="145">
                  <c:v>16.338028169014066</c:v>
                </c:pt>
                <c:pt idx="146">
                  <c:v>16.450704225352094</c:v>
                </c:pt>
                <c:pt idx="147">
                  <c:v>16.563380281690122</c:v>
                </c:pt>
                <c:pt idx="148">
                  <c:v>16.67605633802815</c:v>
                </c:pt>
                <c:pt idx="149">
                  <c:v>16.788732394366178</c:v>
                </c:pt>
                <c:pt idx="150">
                  <c:v>16.901408450704206</c:v>
                </c:pt>
                <c:pt idx="151">
                  <c:v>17.014084507042234</c:v>
                </c:pt>
                <c:pt idx="152">
                  <c:v>17.126760563380262</c:v>
                </c:pt>
                <c:pt idx="153">
                  <c:v>17.23943661971829</c:v>
                </c:pt>
                <c:pt idx="154">
                  <c:v>17.352112676056318</c:v>
                </c:pt>
                <c:pt idx="155">
                  <c:v>17.464788732394346</c:v>
                </c:pt>
                <c:pt idx="156">
                  <c:v>17.577464788732375</c:v>
                </c:pt>
                <c:pt idx="157">
                  <c:v>17.690140845070403</c:v>
                </c:pt>
                <c:pt idx="158">
                  <c:v>17.802816901408431</c:v>
                </c:pt>
                <c:pt idx="159">
                  <c:v>17.915492957746459</c:v>
                </c:pt>
                <c:pt idx="160">
                  <c:v>18.028169014084487</c:v>
                </c:pt>
                <c:pt idx="161">
                  <c:v>18.140845070422515</c:v>
                </c:pt>
                <c:pt idx="162">
                  <c:v>18.253521126760543</c:v>
                </c:pt>
                <c:pt idx="163">
                  <c:v>18.366197183098571</c:v>
                </c:pt>
                <c:pt idx="164">
                  <c:v>18.478873239436599</c:v>
                </c:pt>
                <c:pt idx="165">
                  <c:v>18.591549295774627</c:v>
                </c:pt>
                <c:pt idx="166">
                  <c:v>18.704225352112655</c:v>
                </c:pt>
                <c:pt idx="167">
                  <c:v>18.816901408450683</c:v>
                </c:pt>
                <c:pt idx="168">
                  <c:v>18.929577464788711</c:v>
                </c:pt>
                <c:pt idx="169">
                  <c:v>19.042253521126739</c:v>
                </c:pt>
                <c:pt idx="170">
                  <c:v>19.154929577464767</c:v>
                </c:pt>
                <c:pt idx="171">
                  <c:v>19.267605633802795</c:v>
                </c:pt>
                <c:pt idx="172">
                  <c:v>19.380281690140823</c:v>
                </c:pt>
                <c:pt idx="173">
                  <c:v>19.492957746478851</c:v>
                </c:pt>
                <c:pt idx="174">
                  <c:v>19.605633802816879</c:v>
                </c:pt>
                <c:pt idx="175">
                  <c:v>19.718309859154907</c:v>
                </c:pt>
                <c:pt idx="176">
                  <c:v>19.830985915492935</c:v>
                </c:pt>
                <c:pt idx="177">
                  <c:v>19.943661971830963</c:v>
                </c:pt>
                <c:pt idx="178">
                  <c:v>20.056338028168991</c:v>
                </c:pt>
                <c:pt idx="179">
                  <c:v>20.169014084507019</c:v>
                </c:pt>
                <c:pt idx="180">
                  <c:v>20.281690140845047</c:v>
                </c:pt>
                <c:pt idx="181">
                  <c:v>20.394366197183075</c:v>
                </c:pt>
                <c:pt idx="182">
                  <c:v>20.507042253521103</c:v>
                </c:pt>
                <c:pt idx="183">
                  <c:v>20.619718309859131</c:v>
                </c:pt>
                <c:pt idx="184">
                  <c:v>20.732394366197159</c:v>
                </c:pt>
                <c:pt idx="185">
                  <c:v>20.845070422535187</c:v>
                </c:pt>
                <c:pt idx="186">
                  <c:v>20.957746478873215</c:v>
                </c:pt>
                <c:pt idx="187">
                  <c:v>21.070422535211243</c:v>
                </c:pt>
                <c:pt idx="188">
                  <c:v>21.183098591549271</c:v>
                </c:pt>
                <c:pt idx="189">
                  <c:v>21.295774647887299</c:v>
                </c:pt>
                <c:pt idx="190">
                  <c:v>21.408450704225327</c:v>
                </c:pt>
                <c:pt idx="191">
                  <c:v>21.521126760563355</c:v>
                </c:pt>
                <c:pt idx="192">
                  <c:v>21.633802816901383</c:v>
                </c:pt>
                <c:pt idx="193">
                  <c:v>21.746478873239411</c:v>
                </c:pt>
                <c:pt idx="194">
                  <c:v>21.859154929577439</c:v>
                </c:pt>
                <c:pt idx="195">
                  <c:v>21.971830985915467</c:v>
                </c:pt>
                <c:pt idx="196">
                  <c:v>22.084507042253495</c:v>
                </c:pt>
                <c:pt idx="197">
                  <c:v>22.197183098591523</c:v>
                </c:pt>
                <c:pt idx="198">
                  <c:v>22.309859154929551</c:v>
                </c:pt>
                <c:pt idx="199">
                  <c:v>22.422535211267579</c:v>
                </c:pt>
                <c:pt idx="200">
                  <c:v>22.535211267605607</c:v>
                </c:pt>
                <c:pt idx="201">
                  <c:v>22.647887323943635</c:v>
                </c:pt>
                <c:pt idx="202">
                  <c:v>22.760563380281663</c:v>
                </c:pt>
                <c:pt idx="203">
                  <c:v>22.873239436619691</c:v>
                </c:pt>
                <c:pt idx="204">
                  <c:v>22.985915492957719</c:v>
                </c:pt>
                <c:pt idx="205">
                  <c:v>23.098591549295747</c:v>
                </c:pt>
                <c:pt idx="206">
                  <c:v>23.211267605633775</c:v>
                </c:pt>
                <c:pt idx="207">
                  <c:v>23.323943661971803</c:v>
                </c:pt>
                <c:pt idx="208">
                  <c:v>23.436619718309831</c:v>
                </c:pt>
                <c:pt idx="209">
                  <c:v>23.54929577464786</c:v>
                </c:pt>
                <c:pt idx="210">
                  <c:v>23.661971830985888</c:v>
                </c:pt>
                <c:pt idx="211">
                  <c:v>23.774647887323916</c:v>
                </c:pt>
                <c:pt idx="212">
                  <c:v>23.887323943661944</c:v>
                </c:pt>
                <c:pt idx="213">
                  <c:v>23.999999999999972</c:v>
                </c:pt>
                <c:pt idx="214">
                  <c:v>24.112676056338</c:v>
                </c:pt>
                <c:pt idx="215">
                  <c:v>24.225352112676028</c:v>
                </c:pt>
                <c:pt idx="216">
                  <c:v>24.338028169014056</c:v>
                </c:pt>
                <c:pt idx="217">
                  <c:v>24.450704225352084</c:v>
                </c:pt>
                <c:pt idx="218">
                  <c:v>24.563380281690112</c:v>
                </c:pt>
                <c:pt idx="219">
                  <c:v>24.67605633802814</c:v>
                </c:pt>
                <c:pt idx="220">
                  <c:v>24.788732394366168</c:v>
                </c:pt>
                <c:pt idx="221">
                  <c:v>24.901408450704196</c:v>
                </c:pt>
                <c:pt idx="222">
                  <c:v>25.014084507042224</c:v>
                </c:pt>
                <c:pt idx="223">
                  <c:v>25.126760563380252</c:v>
                </c:pt>
                <c:pt idx="224">
                  <c:v>25.23943661971828</c:v>
                </c:pt>
                <c:pt idx="225">
                  <c:v>25.352112676056308</c:v>
                </c:pt>
                <c:pt idx="226">
                  <c:v>25.464788732394336</c:v>
                </c:pt>
                <c:pt idx="227">
                  <c:v>25.577464788732364</c:v>
                </c:pt>
                <c:pt idx="228">
                  <c:v>25.690140845070392</c:v>
                </c:pt>
                <c:pt idx="229">
                  <c:v>25.80281690140842</c:v>
                </c:pt>
                <c:pt idx="230">
                  <c:v>25.915492957746448</c:v>
                </c:pt>
                <c:pt idx="231">
                  <c:v>26.028169014084476</c:v>
                </c:pt>
                <c:pt idx="232">
                  <c:v>26.140845070422504</c:v>
                </c:pt>
                <c:pt idx="233">
                  <c:v>26.253521126760532</c:v>
                </c:pt>
                <c:pt idx="234">
                  <c:v>26.36619718309856</c:v>
                </c:pt>
                <c:pt idx="235">
                  <c:v>26.478873239436588</c:v>
                </c:pt>
                <c:pt idx="236">
                  <c:v>26.591549295774616</c:v>
                </c:pt>
                <c:pt idx="237">
                  <c:v>26.704225352112644</c:v>
                </c:pt>
                <c:pt idx="238">
                  <c:v>26.816901408450672</c:v>
                </c:pt>
                <c:pt idx="239">
                  <c:v>26.9295774647887</c:v>
                </c:pt>
                <c:pt idx="240">
                  <c:v>27.042253521126728</c:v>
                </c:pt>
                <c:pt idx="241">
                  <c:v>27.154929577464756</c:v>
                </c:pt>
                <c:pt idx="242">
                  <c:v>27.267605633802784</c:v>
                </c:pt>
                <c:pt idx="243">
                  <c:v>27.380281690140812</c:v>
                </c:pt>
                <c:pt idx="244">
                  <c:v>27.49295774647884</c:v>
                </c:pt>
                <c:pt idx="245">
                  <c:v>27.605633802816868</c:v>
                </c:pt>
                <c:pt idx="246">
                  <c:v>27.718309859154896</c:v>
                </c:pt>
                <c:pt idx="247">
                  <c:v>27.830985915492924</c:v>
                </c:pt>
                <c:pt idx="248">
                  <c:v>27.943661971830952</c:v>
                </c:pt>
                <c:pt idx="249">
                  <c:v>28.05633802816898</c:v>
                </c:pt>
                <c:pt idx="250">
                  <c:v>28.169014084507008</c:v>
                </c:pt>
                <c:pt idx="251">
                  <c:v>28.281690140845036</c:v>
                </c:pt>
                <c:pt idx="252">
                  <c:v>28.394366197183064</c:v>
                </c:pt>
                <c:pt idx="253">
                  <c:v>28.507042253521092</c:v>
                </c:pt>
                <c:pt idx="254">
                  <c:v>28.61971830985912</c:v>
                </c:pt>
                <c:pt idx="255">
                  <c:v>28.732394366197148</c:v>
                </c:pt>
                <c:pt idx="256">
                  <c:v>28.845070422535176</c:v>
                </c:pt>
                <c:pt idx="257">
                  <c:v>28.957746478873204</c:v>
                </c:pt>
                <c:pt idx="258">
                  <c:v>29.070422535211232</c:v>
                </c:pt>
                <c:pt idx="259">
                  <c:v>29.18309859154926</c:v>
                </c:pt>
                <c:pt idx="260">
                  <c:v>29.295774647887288</c:v>
                </c:pt>
                <c:pt idx="261">
                  <c:v>29.408450704225316</c:v>
                </c:pt>
                <c:pt idx="262">
                  <c:v>29.521126760563345</c:v>
                </c:pt>
                <c:pt idx="263">
                  <c:v>29.633802816901373</c:v>
                </c:pt>
                <c:pt idx="264">
                  <c:v>29.746478873239401</c:v>
                </c:pt>
                <c:pt idx="265">
                  <c:v>29.859154929577429</c:v>
                </c:pt>
                <c:pt idx="266">
                  <c:v>29.971830985915457</c:v>
                </c:pt>
                <c:pt idx="267">
                  <c:v>30.084507042253485</c:v>
                </c:pt>
                <c:pt idx="268">
                  <c:v>30.197183098591513</c:v>
                </c:pt>
                <c:pt idx="269">
                  <c:v>30.309859154929541</c:v>
                </c:pt>
                <c:pt idx="270">
                  <c:v>30.422535211267569</c:v>
                </c:pt>
                <c:pt idx="271">
                  <c:v>30.535211267605597</c:v>
                </c:pt>
                <c:pt idx="272">
                  <c:v>30.647887323943625</c:v>
                </c:pt>
                <c:pt idx="273">
                  <c:v>30.760563380281653</c:v>
                </c:pt>
                <c:pt idx="274">
                  <c:v>30.873239436619681</c:v>
                </c:pt>
                <c:pt idx="275">
                  <c:v>30.985915492957709</c:v>
                </c:pt>
                <c:pt idx="276">
                  <c:v>31.098591549295737</c:v>
                </c:pt>
                <c:pt idx="277">
                  <c:v>31.211267605633765</c:v>
                </c:pt>
                <c:pt idx="278">
                  <c:v>31.323943661971793</c:v>
                </c:pt>
                <c:pt idx="279">
                  <c:v>31.436619718309821</c:v>
                </c:pt>
                <c:pt idx="280">
                  <c:v>31.549295774647849</c:v>
                </c:pt>
                <c:pt idx="281">
                  <c:v>31.661971830985877</c:v>
                </c:pt>
                <c:pt idx="282">
                  <c:v>31.774647887323905</c:v>
                </c:pt>
                <c:pt idx="283">
                  <c:v>31.887323943661933</c:v>
                </c:pt>
                <c:pt idx="284">
                  <c:v>31.999999999999961</c:v>
                </c:pt>
                <c:pt idx="285">
                  <c:v>32.112676056337989</c:v>
                </c:pt>
                <c:pt idx="286">
                  <c:v>32.225352112676021</c:v>
                </c:pt>
                <c:pt idx="287">
                  <c:v>32.338028169014052</c:v>
                </c:pt>
                <c:pt idx="288">
                  <c:v>32.450704225352084</c:v>
                </c:pt>
                <c:pt idx="289">
                  <c:v>32.563380281690115</c:v>
                </c:pt>
                <c:pt idx="290">
                  <c:v>32.676056338028147</c:v>
                </c:pt>
                <c:pt idx="291">
                  <c:v>32.788732394366178</c:v>
                </c:pt>
                <c:pt idx="292">
                  <c:v>32.90140845070421</c:v>
                </c:pt>
                <c:pt idx="293">
                  <c:v>33.014084507042242</c:v>
                </c:pt>
                <c:pt idx="294">
                  <c:v>33.126760563380273</c:v>
                </c:pt>
                <c:pt idx="295">
                  <c:v>33.239436619718305</c:v>
                </c:pt>
                <c:pt idx="296">
                  <c:v>33.352112676056336</c:v>
                </c:pt>
                <c:pt idx="297">
                  <c:v>33.464788732394368</c:v>
                </c:pt>
                <c:pt idx="298">
                  <c:v>33.577464788732399</c:v>
                </c:pt>
                <c:pt idx="299">
                  <c:v>33.690140845070431</c:v>
                </c:pt>
                <c:pt idx="300">
                  <c:v>33.802816901408463</c:v>
                </c:pt>
                <c:pt idx="301">
                  <c:v>33.915492957746494</c:v>
                </c:pt>
                <c:pt idx="302">
                  <c:v>34.028169014084526</c:v>
                </c:pt>
                <c:pt idx="303">
                  <c:v>34.140845070422557</c:v>
                </c:pt>
                <c:pt idx="304">
                  <c:v>34.253521126760589</c:v>
                </c:pt>
                <c:pt idx="305">
                  <c:v>34.36619718309862</c:v>
                </c:pt>
                <c:pt idx="306">
                  <c:v>34.478873239436652</c:v>
                </c:pt>
                <c:pt idx="307">
                  <c:v>34.591549295774684</c:v>
                </c:pt>
                <c:pt idx="308">
                  <c:v>34.704225352112715</c:v>
                </c:pt>
                <c:pt idx="309">
                  <c:v>34.816901408450747</c:v>
                </c:pt>
                <c:pt idx="310">
                  <c:v>34.929577464788778</c:v>
                </c:pt>
                <c:pt idx="311">
                  <c:v>35.04225352112681</c:v>
                </c:pt>
                <c:pt idx="312">
                  <c:v>35.154929577464841</c:v>
                </c:pt>
                <c:pt idx="313">
                  <c:v>35.267605633802873</c:v>
                </c:pt>
                <c:pt idx="314">
                  <c:v>35.380281690140905</c:v>
                </c:pt>
                <c:pt idx="315">
                  <c:v>35.492957746478936</c:v>
                </c:pt>
                <c:pt idx="316">
                  <c:v>35.605633802816968</c:v>
                </c:pt>
                <c:pt idx="317">
                  <c:v>35.718309859154999</c:v>
                </c:pt>
                <c:pt idx="318">
                  <c:v>35.830985915493031</c:v>
                </c:pt>
                <c:pt idx="319">
                  <c:v>35.943661971831062</c:v>
                </c:pt>
                <c:pt idx="320">
                  <c:v>36.056338028169094</c:v>
                </c:pt>
                <c:pt idx="321">
                  <c:v>36.169014084507126</c:v>
                </c:pt>
                <c:pt idx="322">
                  <c:v>36.281690140845157</c:v>
                </c:pt>
                <c:pt idx="323">
                  <c:v>36.394366197183189</c:v>
                </c:pt>
                <c:pt idx="324">
                  <c:v>36.50704225352122</c:v>
                </c:pt>
                <c:pt idx="325">
                  <c:v>36.619718309859252</c:v>
                </c:pt>
                <c:pt idx="326">
                  <c:v>36.732394366197283</c:v>
                </c:pt>
                <c:pt idx="327">
                  <c:v>36.845070422535315</c:v>
                </c:pt>
                <c:pt idx="328">
                  <c:v>36.957746478873347</c:v>
                </c:pt>
                <c:pt idx="329">
                  <c:v>37.070422535211378</c:v>
                </c:pt>
                <c:pt idx="330">
                  <c:v>37.18309859154941</c:v>
                </c:pt>
                <c:pt idx="331">
                  <c:v>37.295774647887441</c:v>
                </c:pt>
                <c:pt idx="332">
                  <c:v>37.408450704225473</c:v>
                </c:pt>
                <c:pt idx="333">
                  <c:v>37.521126760563504</c:v>
                </c:pt>
                <c:pt idx="334">
                  <c:v>37.633802816901536</c:v>
                </c:pt>
                <c:pt idx="335">
                  <c:v>37.746478873239568</c:v>
                </c:pt>
                <c:pt idx="336">
                  <c:v>37.859154929577599</c:v>
                </c:pt>
                <c:pt idx="337">
                  <c:v>37.971830985915631</c:v>
                </c:pt>
                <c:pt idx="338">
                  <c:v>38.084507042253662</c:v>
                </c:pt>
                <c:pt idx="339">
                  <c:v>38.197183098591694</c:v>
                </c:pt>
                <c:pt idx="340">
                  <c:v>38.309859154929725</c:v>
                </c:pt>
                <c:pt idx="341">
                  <c:v>38.422535211267757</c:v>
                </c:pt>
                <c:pt idx="342">
                  <c:v>38.535211267605789</c:v>
                </c:pt>
                <c:pt idx="343">
                  <c:v>38.64788732394382</c:v>
                </c:pt>
                <c:pt idx="344">
                  <c:v>38.760563380281852</c:v>
                </c:pt>
                <c:pt idx="345">
                  <c:v>38.873239436619883</c:v>
                </c:pt>
                <c:pt idx="346">
                  <c:v>38.985915492957915</c:v>
                </c:pt>
                <c:pt idx="347">
                  <c:v>39.098591549295946</c:v>
                </c:pt>
                <c:pt idx="348">
                  <c:v>39.211267605633978</c:v>
                </c:pt>
                <c:pt idx="349">
                  <c:v>39.32394366197201</c:v>
                </c:pt>
                <c:pt idx="350">
                  <c:v>39.436619718310041</c:v>
                </c:pt>
                <c:pt idx="351">
                  <c:v>39.549295774648073</c:v>
                </c:pt>
                <c:pt idx="352">
                  <c:v>39.661971830986104</c:v>
                </c:pt>
                <c:pt idx="353">
                  <c:v>39.774647887324136</c:v>
                </c:pt>
                <c:pt idx="354">
                  <c:v>39.887323943662167</c:v>
                </c:pt>
                <c:pt idx="355">
                  <c:v>40.000000000000199</c:v>
                </c:pt>
                <c:pt idx="356">
                  <c:v>40.112676056338231</c:v>
                </c:pt>
                <c:pt idx="357">
                  <c:v>40.225352112676262</c:v>
                </c:pt>
                <c:pt idx="358">
                  <c:v>40.338028169014294</c:v>
                </c:pt>
                <c:pt idx="359">
                  <c:v>40.450704225352325</c:v>
                </c:pt>
                <c:pt idx="360">
                  <c:v>40.563380281690357</c:v>
                </c:pt>
                <c:pt idx="361">
                  <c:v>40.676056338028388</c:v>
                </c:pt>
                <c:pt idx="362">
                  <c:v>40.78873239436642</c:v>
                </c:pt>
                <c:pt idx="363">
                  <c:v>40.901408450704452</c:v>
                </c:pt>
                <c:pt idx="364">
                  <c:v>41.014084507042483</c:v>
                </c:pt>
                <c:pt idx="365">
                  <c:v>41.126760563380515</c:v>
                </c:pt>
                <c:pt idx="366">
                  <c:v>41.239436619718546</c:v>
                </c:pt>
                <c:pt idx="367">
                  <c:v>41.352112676056578</c:v>
                </c:pt>
                <c:pt idx="368">
                  <c:v>41.464788732394609</c:v>
                </c:pt>
                <c:pt idx="369">
                  <c:v>41.577464788732641</c:v>
                </c:pt>
                <c:pt idx="370">
                  <c:v>41.690140845070673</c:v>
                </c:pt>
                <c:pt idx="371">
                  <c:v>41.802816901408704</c:v>
                </c:pt>
                <c:pt idx="372">
                  <c:v>41.915492957746736</c:v>
                </c:pt>
                <c:pt idx="373">
                  <c:v>42.028169014084767</c:v>
                </c:pt>
                <c:pt idx="374">
                  <c:v>42.140845070422799</c:v>
                </c:pt>
                <c:pt idx="375">
                  <c:v>42.25352112676083</c:v>
                </c:pt>
                <c:pt idx="376">
                  <c:v>42.366197183098862</c:v>
                </c:pt>
                <c:pt idx="377">
                  <c:v>42.478873239436894</c:v>
                </c:pt>
                <c:pt idx="378">
                  <c:v>42.591549295774925</c:v>
                </c:pt>
                <c:pt idx="379">
                  <c:v>42.704225352112957</c:v>
                </c:pt>
                <c:pt idx="380">
                  <c:v>42.816901408450988</c:v>
                </c:pt>
                <c:pt idx="381">
                  <c:v>42.92957746478902</c:v>
                </c:pt>
                <c:pt idx="382">
                  <c:v>43.042253521127051</c:v>
                </c:pt>
                <c:pt idx="383">
                  <c:v>43.154929577465083</c:v>
                </c:pt>
                <c:pt idx="384">
                  <c:v>43.267605633803115</c:v>
                </c:pt>
                <c:pt idx="385">
                  <c:v>43.380281690141146</c:v>
                </c:pt>
                <c:pt idx="386">
                  <c:v>43.492957746479178</c:v>
                </c:pt>
                <c:pt idx="387">
                  <c:v>43.605633802817209</c:v>
                </c:pt>
                <c:pt idx="388">
                  <c:v>43.718309859155241</c:v>
                </c:pt>
                <c:pt idx="389">
                  <c:v>43.830985915493272</c:v>
                </c:pt>
                <c:pt idx="390">
                  <c:v>43.943661971831304</c:v>
                </c:pt>
                <c:pt idx="391">
                  <c:v>44.056338028169336</c:v>
                </c:pt>
                <c:pt idx="392">
                  <c:v>44.169014084507367</c:v>
                </c:pt>
                <c:pt idx="393">
                  <c:v>44.281690140845399</c:v>
                </c:pt>
                <c:pt idx="394">
                  <c:v>44.39436619718343</c:v>
                </c:pt>
                <c:pt idx="395">
                  <c:v>44.507042253521462</c:v>
                </c:pt>
                <c:pt idx="396">
                  <c:v>44.619718309859493</c:v>
                </c:pt>
                <c:pt idx="397">
                  <c:v>44.732394366197525</c:v>
                </c:pt>
                <c:pt idx="398">
                  <c:v>44.845070422535557</c:v>
                </c:pt>
                <c:pt idx="399">
                  <c:v>44.957746478873588</c:v>
                </c:pt>
                <c:pt idx="400">
                  <c:v>45.07042253521162</c:v>
                </c:pt>
                <c:pt idx="401">
                  <c:v>45.183098591549651</c:v>
                </c:pt>
                <c:pt idx="402">
                  <c:v>45.295774647887683</c:v>
                </c:pt>
                <c:pt idx="403">
                  <c:v>45.408450704225714</c:v>
                </c:pt>
                <c:pt idx="404">
                  <c:v>45.521126760563746</c:v>
                </c:pt>
                <c:pt idx="405">
                  <c:v>45.633802816901778</c:v>
                </c:pt>
                <c:pt idx="406">
                  <c:v>45.746478873239809</c:v>
                </c:pt>
                <c:pt idx="407">
                  <c:v>45.859154929577841</c:v>
                </c:pt>
                <c:pt idx="408">
                  <c:v>45.971830985915872</c:v>
                </c:pt>
                <c:pt idx="409">
                  <c:v>46.084507042253904</c:v>
                </c:pt>
                <c:pt idx="410">
                  <c:v>46.197183098591935</c:v>
                </c:pt>
                <c:pt idx="411">
                  <c:v>46.309859154929967</c:v>
                </c:pt>
                <c:pt idx="412">
                  <c:v>46.422535211267999</c:v>
                </c:pt>
                <c:pt idx="413">
                  <c:v>46.53521126760603</c:v>
                </c:pt>
                <c:pt idx="414">
                  <c:v>46.647887323944062</c:v>
                </c:pt>
                <c:pt idx="415">
                  <c:v>46.760563380282093</c:v>
                </c:pt>
                <c:pt idx="416">
                  <c:v>46.873239436620125</c:v>
                </c:pt>
                <c:pt idx="417">
                  <c:v>46.985915492958156</c:v>
                </c:pt>
                <c:pt idx="418">
                  <c:v>47.098591549296188</c:v>
                </c:pt>
                <c:pt idx="419">
                  <c:v>47.21126760563422</c:v>
                </c:pt>
                <c:pt idx="420">
                  <c:v>47.323943661972251</c:v>
                </c:pt>
                <c:pt idx="421">
                  <c:v>47.436619718310283</c:v>
                </c:pt>
                <c:pt idx="422">
                  <c:v>47.549295774648314</c:v>
                </c:pt>
                <c:pt idx="423">
                  <c:v>47.661971830986346</c:v>
                </c:pt>
                <c:pt idx="424">
                  <c:v>47.774647887324377</c:v>
                </c:pt>
                <c:pt idx="425">
                  <c:v>47.887323943662409</c:v>
                </c:pt>
                <c:pt idx="426">
                  <c:v>48.000000000000441</c:v>
                </c:pt>
                <c:pt idx="427">
                  <c:v>48.112676056338472</c:v>
                </c:pt>
                <c:pt idx="428">
                  <c:v>48.225352112676504</c:v>
                </c:pt>
                <c:pt idx="429">
                  <c:v>48.338028169014535</c:v>
                </c:pt>
                <c:pt idx="430">
                  <c:v>48.450704225352567</c:v>
                </c:pt>
                <c:pt idx="431">
                  <c:v>48.563380281690598</c:v>
                </c:pt>
                <c:pt idx="432">
                  <c:v>48.67605633802863</c:v>
                </c:pt>
                <c:pt idx="433">
                  <c:v>48.788732394366662</c:v>
                </c:pt>
                <c:pt idx="434">
                  <c:v>48.901408450704693</c:v>
                </c:pt>
                <c:pt idx="435">
                  <c:v>49.014084507042725</c:v>
                </c:pt>
                <c:pt idx="436">
                  <c:v>49.126760563380756</c:v>
                </c:pt>
                <c:pt idx="437">
                  <c:v>49.239436619718788</c:v>
                </c:pt>
                <c:pt idx="438">
                  <c:v>49.352112676056819</c:v>
                </c:pt>
                <c:pt idx="439">
                  <c:v>49.464788732394851</c:v>
                </c:pt>
                <c:pt idx="440">
                  <c:v>49.577464788732883</c:v>
                </c:pt>
                <c:pt idx="441">
                  <c:v>49.690140845070914</c:v>
                </c:pt>
                <c:pt idx="442">
                  <c:v>49.802816901408946</c:v>
                </c:pt>
                <c:pt idx="443">
                  <c:v>49.915492957746977</c:v>
                </c:pt>
                <c:pt idx="444">
                  <c:v>50.028169014085009</c:v>
                </c:pt>
                <c:pt idx="445">
                  <c:v>50.14084507042304</c:v>
                </c:pt>
                <c:pt idx="446">
                  <c:v>50.253521126761072</c:v>
                </c:pt>
                <c:pt idx="447">
                  <c:v>50.366197183099104</c:v>
                </c:pt>
                <c:pt idx="448">
                  <c:v>50.478873239437135</c:v>
                </c:pt>
                <c:pt idx="449">
                  <c:v>50.591549295775167</c:v>
                </c:pt>
                <c:pt idx="450">
                  <c:v>50.704225352113198</c:v>
                </c:pt>
                <c:pt idx="451">
                  <c:v>50.81690140845123</c:v>
                </c:pt>
                <c:pt idx="452">
                  <c:v>50.929577464789261</c:v>
                </c:pt>
                <c:pt idx="453">
                  <c:v>51.042253521127293</c:v>
                </c:pt>
                <c:pt idx="454">
                  <c:v>51.154929577465325</c:v>
                </c:pt>
                <c:pt idx="455">
                  <c:v>51.267605633803356</c:v>
                </c:pt>
                <c:pt idx="456">
                  <c:v>51.380281690141388</c:v>
                </c:pt>
                <c:pt idx="457">
                  <c:v>51.492957746479419</c:v>
                </c:pt>
                <c:pt idx="458">
                  <c:v>51.605633802817451</c:v>
                </c:pt>
                <c:pt idx="459">
                  <c:v>51.718309859155482</c:v>
                </c:pt>
                <c:pt idx="460">
                  <c:v>51.830985915493514</c:v>
                </c:pt>
                <c:pt idx="461">
                  <c:v>51.943661971831546</c:v>
                </c:pt>
                <c:pt idx="462">
                  <c:v>52.056338028169577</c:v>
                </c:pt>
                <c:pt idx="463">
                  <c:v>52.169014084507609</c:v>
                </c:pt>
                <c:pt idx="464">
                  <c:v>52.28169014084564</c:v>
                </c:pt>
                <c:pt idx="465">
                  <c:v>52.394366197183672</c:v>
                </c:pt>
                <c:pt idx="466">
                  <c:v>52.507042253521703</c:v>
                </c:pt>
                <c:pt idx="467">
                  <c:v>52.619718309859735</c:v>
                </c:pt>
                <c:pt idx="468">
                  <c:v>52.732394366197767</c:v>
                </c:pt>
                <c:pt idx="469">
                  <c:v>52.845070422535798</c:v>
                </c:pt>
                <c:pt idx="470">
                  <c:v>52.95774647887383</c:v>
                </c:pt>
                <c:pt idx="471">
                  <c:v>53.070422535211861</c:v>
                </c:pt>
                <c:pt idx="472">
                  <c:v>53.183098591549893</c:v>
                </c:pt>
                <c:pt idx="473">
                  <c:v>53.295774647887924</c:v>
                </c:pt>
                <c:pt idx="474">
                  <c:v>53.408450704225956</c:v>
                </c:pt>
                <c:pt idx="475">
                  <c:v>53.521126760563988</c:v>
                </c:pt>
                <c:pt idx="476">
                  <c:v>53.633802816902019</c:v>
                </c:pt>
                <c:pt idx="477">
                  <c:v>53.746478873240051</c:v>
                </c:pt>
                <c:pt idx="478">
                  <c:v>53.859154929578082</c:v>
                </c:pt>
                <c:pt idx="479">
                  <c:v>53.971830985916114</c:v>
                </c:pt>
                <c:pt idx="480">
                  <c:v>54.084507042254145</c:v>
                </c:pt>
                <c:pt idx="481">
                  <c:v>54.197183098592177</c:v>
                </c:pt>
                <c:pt idx="482">
                  <c:v>54.309859154930209</c:v>
                </c:pt>
                <c:pt idx="483">
                  <c:v>54.42253521126824</c:v>
                </c:pt>
                <c:pt idx="484">
                  <c:v>54.535211267606272</c:v>
                </c:pt>
                <c:pt idx="485">
                  <c:v>54.647887323944303</c:v>
                </c:pt>
                <c:pt idx="486">
                  <c:v>54.760563380282335</c:v>
                </c:pt>
                <c:pt idx="487">
                  <c:v>54.873239436620366</c:v>
                </c:pt>
                <c:pt idx="488">
                  <c:v>54.985915492958398</c:v>
                </c:pt>
                <c:pt idx="489">
                  <c:v>55.09859154929643</c:v>
                </c:pt>
                <c:pt idx="490">
                  <c:v>55.211267605634461</c:v>
                </c:pt>
                <c:pt idx="491">
                  <c:v>55.323943661972493</c:v>
                </c:pt>
                <c:pt idx="492">
                  <c:v>55.436619718310524</c:v>
                </c:pt>
                <c:pt idx="493">
                  <c:v>55.549295774648556</c:v>
                </c:pt>
                <c:pt idx="494">
                  <c:v>55.661971830986587</c:v>
                </c:pt>
                <c:pt idx="495">
                  <c:v>55.774647887324619</c:v>
                </c:pt>
                <c:pt idx="496">
                  <c:v>55.887323943662651</c:v>
                </c:pt>
                <c:pt idx="497">
                  <c:v>56.000000000000682</c:v>
                </c:pt>
              </c:numCache>
            </c:numRef>
          </c:xVal>
          <c:yVal>
            <c:numRef>
              <c:f>'Multiple dose kinetics'!$D$2:$D$499</c:f>
              <c:numCache>
                <c:formatCode>0.00E+00</c:formatCode>
                <c:ptCount val="498"/>
                <c:pt idx="0">
                  <c:v>1.0683760683760681</c:v>
                </c:pt>
                <c:pt idx="1">
                  <c:v>1.030480998306514</c:v>
                </c:pt>
                <c:pt idx="2">
                  <c:v>0.99393005824705927</c:v>
                </c:pt>
                <c:pt idx="3">
                  <c:v>0.95867557219444743</c:v>
                </c:pt>
                <c:pt idx="4">
                  <c:v>0.92467155520303468</c:v>
                </c:pt>
                <c:pt idx="5">
                  <c:v>0.89187365340333957</c:v>
                </c:pt>
                <c:pt idx="6">
                  <c:v>0.86023908614812095</c:v>
                </c:pt>
                <c:pt idx="7">
                  <c:v>0.82972659021052242</c:v>
                </c:pt>
                <c:pt idx="8">
                  <c:v>0.80029636596149678</c:v>
                </c:pt>
                <c:pt idx="9">
                  <c:v>0.7719100254563056</c:v>
                </c:pt>
                <c:pt idx="10">
                  <c:v>0.74453054236237926</c:v>
                </c:pt>
                <c:pt idx="11">
                  <c:v>0.71812220366322543</c:v>
                </c:pt>
                <c:pt idx="12">
                  <c:v>0.69265056307538941</c:v>
                </c:pt>
                <c:pt idx="13">
                  <c:v>0.6680823961177047</c:v>
                </c:pt>
                <c:pt idx="14">
                  <c:v>0.6443856567742281</c:v>
                </c:pt>
                <c:pt idx="15">
                  <c:v>0.62152943569433061</c:v>
                </c:pt>
                <c:pt idx="16">
                  <c:v>0.59948391987542282</c:v>
                </c:pt>
                <c:pt idx="17">
                  <c:v>0.57822035377572467</c:v>
                </c:pt>
                <c:pt idx="18">
                  <c:v>0.55771100180635758</c:v>
                </c:pt>
                <c:pt idx="19">
                  <c:v>0.53792911215383332</c:v>
                </c:pt>
                <c:pt idx="20">
                  <c:v>0.51884888188575229</c:v>
                </c:pt>
                <c:pt idx="21">
                  <c:v>0.50044542329419439</c:v>
                </c:pt>
                <c:pt idx="22">
                  <c:v>0.48269473143290342</c:v>
                </c:pt>
                <c:pt idx="23">
                  <c:v>0.46557365280591967</c:v>
                </c:pt>
                <c:pt idx="24">
                  <c:v>0.44905985516682068</c:v>
                </c:pt>
                <c:pt idx="25">
                  <c:v>0.43313179838917631</c:v>
                </c:pt>
                <c:pt idx="26">
                  <c:v>0.41776870637022234</c:v>
                </c:pt>
                <c:pt idx="27">
                  <c:v>0.40295053993110486</c:v>
                </c:pt>
                <c:pt idx="28">
                  <c:v>0.38865797067834723</c:v>
                </c:pt>
                <c:pt idx="29">
                  <c:v>0.37487235579244516</c:v>
                </c:pt>
                <c:pt idx="30">
                  <c:v>0.36157571371070485</c:v>
                </c:pt>
                <c:pt idx="31">
                  <c:v>0.34875070067260572</c:v>
                </c:pt>
                <c:pt idx="32">
                  <c:v>0.33638058809709409</c:v>
                </c:pt>
                <c:pt idx="33">
                  <c:v>0.32444924076229942</c:v>
                </c:pt>
                <c:pt idx="34">
                  <c:v>0.31294109575921131</c:v>
                </c:pt>
                <c:pt idx="35">
                  <c:v>0.30184114219186503</c:v>
                </c:pt>
                <c:pt idx="36">
                  <c:v>0.29113490159755706</c:v>
                </c:pt>
                <c:pt idx="37">
                  <c:v>0.28080840906155174</c:v>
                </c:pt>
                <c:pt idx="38">
                  <c:v>0.2708481950016447</c:v>
                </c:pt>
                <c:pt idx="39">
                  <c:v>0.26124126759882432</c:v>
                </c:pt>
                <c:pt idx="40">
                  <c:v>0.25197509585111361</c:v>
                </c:pt>
                <c:pt idx="41">
                  <c:v>0.24303759322848892</c:v>
                </c:pt>
                <c:pt idx="42">
                  <c:v>0.23441710190755502</c:v>
                </c:pt>
                <c:pt idx="43">
                  <c:v>0.2261023775654129</c:v>
                </c:pt>
                <c:pt idx="44">
                  <c:v>0.21808257471288581</c:v>
                </c:pt>
                <c:pt idx="45">
                  <c:v>0.21034723254797263</c:v>
                </c:pt>
                <c:pt idx="46">
                  <c:v>0.20288626131107632</c:v>
                </c:pt>
                <c:pt idx="47">
                  <c:v>0.19568992912420935</c:v>
                </c:pt>
                <c:pt idx="48">
                  <c:v>0.18874884929700972</c:v>
                </c:pt>
                <c:pt idx="49">
                  <c:v>0.18205396808300994</c:v>
                </c:pt>
                <c:pt idx="50">
                  <c:v>0.17559655287018847</c:v>
                </c:pt>
                <c:pt idx="51">
                  <c:v>0.16936818079039975</c:v>
                </c:pt>
                <c:pt idx="52">
                  <c:v>0.16336072773282537</c:v>
                </c:pt>
                <c:pt idx="53">
                  <c:v>0.15756635774711572</c:v>
                </c:pt>
                <c:pt idx="54">
                  <c:v>0.15197751282239996</c:v>
                </c:pt>
                <c:pt idx="55">
                  <c:v>0.14658690302883226</c:v>
                </c:pt>
                <c:pt idx="56">
                  <c:v>0.14138749700881534</c:v>
                </c:pt>
                <c:pt idx="57">
                  <c:v>0.13637251280549831</c:v>
                </c:pt>
                <c:pt idx="58">
                  <c:v>0.13153540901658561</c:v>
                </c:pt>
                <c:pt idx="59">
                  <c:v>0.12686987626191856</c:v>
                </c:pt>
                <c:pt idx="60">
                  <c:v>0.12236982895369981</c:v>
                </c:pt>
                <c:pt idx="61">
                  <c:v>0.1180293973586264</c:v>
                </c:pt>
                <c:pt idx="62">
                  <c:v>0.11384291994157704</c:v>
                </c:pt>
                <c:pt idx="63">
                  <c:v>0.1098049359808673</c:v>
                </c:pt>
                <c:pt idx="64">
                  <c:v>0.10591017844544001</c:v>
                </c:pt>
                <c:pt idx="65">
                  <c:v>0.10215356712470029</c:v>
                </c:pt>
                <c:pt idx="66">
                  <c:v>9.8530202002033787E-2</c:v>
                </c:pt>
                <c:pt idx="67">
                  <c:v>9.5035356863364798E-2</c:v>
                </c:pt>
                <c:pt idx="68">
                  <c:v>9.1664473132417545E-2</c:v>
                </c:pt>
                <c:pt idx="69">
                  <c:v>8.841315392463929E-2</c:v>
                </c:pt>
                <c:pt idx="70">
                  <c:v>8.5277158312029658E-2</c:v>
                </c:pt>
                <c:pt idx="71">
                  <c:v>1.1506284641674633</c:v>
                </c:pt>
                <c:pt idx="72">
                  <c:v>1.1098159192553274</c:v>
                </c:pt>
                <c:pt idx="73">
                  <c:v>1.0704509865604075</c:v>
                </c:pt>
                <c:pt idx="74">
                  <c:v>1.0324823195877484</c:v>
                </c:pt>
                <c:pt idx="75">
                  <c:v>0.9958603930915616</c:v>
                </c:pt>
                <c:pt idx="76">
                  <c:v>0.96053743847590789</c:v>
                </c:pt>
                <c:pt idx="77">
                  <c:v>0.92646738148670371</c:v>
                </c:pt>
                <c:pt idx="78">
                  <c:v>0.89360578211377883</c:v>
                </c:pt>
                <c:pt idx="79">
                  <c:v>0.86190977662459523</c:v>
                </c:pt>
                <c:pt idx="80">
                  <c:v>0.83133802165401716</c:v>
                </c:pt>
                <c:pt idx="81">
                  <c:v>0.80185064027720576</c:v>
                </c:pt>
                <c:pt idx="82">
                  <c:v>0.77340916999529608</c:v>
                </c:pt>
                <c:pt idx="83">
                  <c:v>0.74597651256601072</c:v>
                </c:pt>
                <c:pt idx="84">
                  <c:v>0.7195168856137717</c:v>
                </c:pt>
                <c:pt idx="85">
                  <c:v>0.69399577595619044</c:v>
                </c:pt>
                <c:pt idx="86">
                  <c:v>0.66937989458605751</c:v>
                </c:pt>
                <c:pt idx="87">
                  <c:v>0.64563713325011152</c:v>
                </c:pt>
                <c:pt idx="88">
                  <c:v>0.62273652256794976</c:v>
                </c:pt>
                <c:pt idx="89">
                  <c:v>0.60064819163645222</c:v>
                </c:pt>
                <c:pt idx="90">
                  <c:v>0.57934332906702768</c:v>
                </c:pt>
                <c:pt idx="91">
                  <c:v>0.55879414540486061</c:v>
                </c:pt>
                <c:pt idx="92">
                  <c:v>0.53897383688113953</c:v>
                </c:pt>
                <c:pt idx="93">
                  <c:v>0.51985655045098544</c:v>
                </c:pt>
                <c:pt idx="94">
                  <c:v>0.50141735007147792</c:v>
                </c:pt>
                <c:pt idx="95">
                  <c:v>0.48363218417579229</c:v>
                </c:pt>
                <c:pt idx="96">
                  <c:v>0.46647785430102207</c:v>
                </c:pt>
                <c:pt idx="97">
                  <c:v>0.44993198482876606</c:v>
                </c:pt>
                <c:pt idx="98">
                  <c:v>0.43397299379901011</c:v>
                </c:pt>
                <c:pt idx="99">
                  <c:v>0.41858006475923415</c:v>
                </c:pt>
                <c:pt idx="100">
                  <c:v>0.40373311961202574</c:v>
                </c:pt>
                <c:pt idx="101">
                  <c:v>0.38941279242578258</c:v>
                </c:pt>
                <c:pt idx="102">
                  <c:v>0.37560040417434398</c:v>
                </c:pt>
                <c:pt idx="103">
                  <c:v>0.36227793837260214</c:v>
                </c:pt>
                <c:pt idx="104">
                  <c:v>0.34942801757631292</c:v>
                </c:pt>
                <c:pt idx="105">
                  <c:v>0.33703388071545365</c:v>
                </c:pt>
                <c:pt idx="106">
                  <c:v>0.32507936123156145</c:v>
                </c:pt>
                <c:pt idx="107">
                  <c:v>0.31354886599053583</c:v>
                </c:pt>
                <c:pt idx="108">
                  <c:v>0.30242735494339945</c:v>
                </c:pt>
                <c:pt idx="109">
                  <c:v>0.29170032150848735</c:v>
                </c:pt>
                <c:pt idx="110">
                  <c:v>0.28135377364947578</c:v>
                </c:pt>
                <c:pt idx="111">
                  <c:v>0.27137421562456937</c:v>
                </c:pt>
                <c:pt idx="112">
                  <c:v>0.26174863038304047</c:v>
                </c:pt>
                <c:pt idx="113">
                  <c:v>0.25246446258615973</c:v>
                </c:pt>
                <c:pt idx="114">
                  <c:v>0.24350960223037049</c:v>
                </c:pt>
                <c:pt idx="115">
                  <c:v>0.23487236885134563</c:v>
                </c:pt>
                <c:pt idx="116">
                  <c:v>0.22654149628832326</c:v>
                </c:pt>
                <c:pt idx="117">
                  <c:v>0.21850611798884811</c:v>
                </c:pt>
                <c:pt idx="118">
                  <c:v>0.21075575283475054</c:v>
                </c:pt>
                <c:pt idx="119">
                  <c:v>0.20328029147087506</c:v>
                </c:pt>
                <c:pt idx="120">
                  <c:v>0.19606998311872595</c:v>
                </c:pt>
                <c:pt idx="121">
                  <c:v>0.18911542285783006</c:v>
                </c:pt>
                <c:pt idx="122">
                  <c:v>0.18240753935822682</c:v>
                </c:pt>
                <c:pt idx="123">
                  <c:v>0.17593758304808435</c:v>
                </c:pt>
                <c:pt idx="124">
                  <c:v>0.16969711470100762</c:v>
                </c:pt>
                <c:pt idx="125">
                  <c:v>0.16367799442815231</c:v>
                </c:pt>
                <c:pt idx="126">
                  <c:v>0.15787237106078614</c:v>
                </c:pt>
                <c:pt idx="127">
                  <c:v>0.15227267190944829</c:v>
                </c:pt>
                <c:pt idx="128">
                  <c:v>0.14687159288634949</c:v>
                </c:pt>
                <c:pt idx="129">
                  <c:v>0.14166208897812818</c:v>
                </c:pt>
                <c:pt idx="130">
                  <c:v>0.13663736505653626</c:v>
                </c:pt>
                <c:pt idx="131">
                  <c:v>0.13179086701506754</c:v>
                </c:pt>
                <c:pt idx="132">
                  <c:v>0.12711627321996832</c:v>
                </c:pt>
                <c:pt idx="133">
                  <c:v>0.12260748626447873</c:v>
                </c:pt>
                <c:pt idx="134">
                  <c:v>0.11825862501554926</c:v>
                </c:pt>
                <c:pt idx="135">
                  <c:v>0.11406401694265868</c:v>
                </c:pt>
                <c:pt idx="136">
                  <c:v>0.11001819071872707</c:v>
                </c:pt>
                <c:pt idx="137">
                  <c:v>0.1061158690834729</c:v>
                </c:pt>
                <c:pt idx="138">
                  <c:v>0.1023519619599053</c:v>
                </c:pt>
                <c:pt idx="139">
                  <c:v>9.8721559814972881E-2</c:v>
                </c:pt>
                <c:pt idx="140">
                  <c:v>9.5219927255708908E-2</c:v>
                </c:pt>
                <c:pt idx="141">
                  <c:v>9.1842496852519842E-2</c:v>
                </c:pt>
                <c:pt idx="142">
                  <c:v>1.1569609315576286</c:v>
                </c:pt>
                <c:pt idx="143">
                  <c:v>1.1159237753849389</c:v>
                </c:pt>
                <c:pt idx="144">
                  <c:v>1.0763421983427168</c:v>
                </c:pt>
                <c:pt idx="145">
                  <c:v>1.0381645713513026</c:v>
                </c:pt>
                <c:pt idx="146">
                  <c:v>1.001341096603422</c:v>
                </c:pt>
                <c:pt idx="147">
                  <c:v>0.96582374260934711</c:v>
                </c:pt>
                <c:pt idx="148">
                  <c:v>0.93156618154599224</c:v>
                </c:pt>
                <c:pt idx="149">
                  <c:v>0.89852372882822318</c:v>
                </c:pt>
                <c:pt idx="150">
                  <c:v>0.86665328482355919</c:v>
                </c:pt>
                <c:pt idx="151">
                  <c:v>0.8359132786342427</c:v>
                </c:pt>
                <c:pt idx="152">
                  <c:v>0.806263613873346</c:v>
                </c:pt>
                <c:pt idx="153">
                  <c:v>0.77766561636418841</c:v>
                </c:pt>
                <c:pt idx="154">
                  <c:v>0.75008198369484402</c:v>
                </c:pt>
                <c:pt idx="155">
                  <c:v>0.72347673656193945</c:v>
                </c:pt>
                <c:pt idx="156">
                  <c:v>0.69781517184027764</c:v>
                </c:pt>
                <c:pt idx="157">
                  <c:v>0.67306381731707143</c:v>
                </c:pt>
                <c:pt idx="158">
                  <c:v>0.64919038803174423</c:v>
                </c:pt>
                <c:pt idx="159">
                  <c:v>0.62616374416434872</c:v>
                </c:pt>
                <c:pt idx="160">
                  <c:v>0.60395385041767424</c:v>
                </c:pt>
                <c:pt idx="161">
                  <c:v>0.58253173684006221</c:v>
                </c:pt>
                <c:pt idx="162">
                  <c:v>0.56186946103782776</c:v>
                </c:pt>
                <c:pt idx="163">
                  <c:v>0.54194007172799885</c:v>
                </c:pt>
                <c:pt idx="164">
                  <c:v>0.52271757358383164</c:v>
                </c:pt>
                <c:pt idx="165">
                  <c:v>0.50417689332724802</c:v>
                </c:pt>
                <c:pt idx="166">
                  <c:v>0.48629384702396738</c:v>
                </c:pt>
                <c:pt idx="167">
                  <c:v>0.46904510853867259</c:v>
                </c:pt>
                <c:pt idx="168">
                  <c:v>0.45240817910906472</c:v>
                </c:pt>
                <c:pt idx="169">
                  <c:v>0.43636135799911951</c:v>
                </c:pt>
                <c:pt idx="170">
                  <c:v>0.42088371419326653</c:v>
                </c:pt>
                <c:pt idx="171">
                  <c:v>0.40595505909456975</c:v>
                </c:pt>
                <c:pt idx="172">
                  <c:v>0.3915559201912977</c:v>
                </c:pt>
                <c:pt idx="173">
                  <c:v>0.37766751565753481</c:v>
                </c:pt>
                <c:pt idx="174">
                  <c:v>0.36427172985470369</c:v>
                </c:pt>
                <c:pt idx="175">
                  <c:v>0.35135108970204293</c:v>
                </c:pt>
                <c:pt idx="176">
                  <c:v>0.33888874188521934</c:v>
                </c:pt>
                <c:pt idx="177">
                  <c:v>0.32686843087334544</c:v>
                </c:pt>
                <c:pt idx="178">
                  <c:v>0.31527447771572892</c:v>
                </c:pt>
                <c:pt idx="179">
                  <c:v>0.30409175959069679</c:v>
                </c:pt>
                <c:pt idx="180">
                  <c:v>0.29330569007981822</c:v>
                </c:pt>
                <c:pt idx="181">
                  <c:v>0.28290220014179651</c:v>
                </c:pt>
                <c:pt idx="182">
                  <c:v>0.27286771976121321</c:v>
                </c:pt>
                <c:pt idx="183">
                  <c:v>0.26318916024818712</c:v>
                </c:pt>
                <c:pt idx="184">
                  <c:v>0.25385389716586071</c:v>
                </c:pt>
                <c:pt idx="185">
                  <c:v>0.24484975386344493</c:v>
                </c:pt>
                <c:pt idx="186">
                  <c:v>0.2361649855933434</c:v>
                </c:pt>
                <c:pt idx="187">
                  <c:v>0.22778826419163867</c:v>
                </c:pt>
                <c:pt idx="188">
                  <c:v>0.21970866330195854</c:v>
                </c:pt>
                <c:pt idx="189">
                  <c:v>0.21191564412344857</c:v>
                </c:pt>
                <c:pt idx="190">
                  <c:v>0.20439904166426093</c:v>
                </c:pt>
                <c:pt idx="191">
                  <c:v>0.19714905148262915</c:v>
                </c:pt>
                <c:pt idx="192">
                  <c:v>0.19015621689823395</c:v>
                </c:pt>
                <c:pt idx="193">
                  <c:v>0.18341141665717933</c:v>
                </c:pt>
                <c:pt idx="194">
                  <c:v>0.17690585303448927</c:v>
                </c:pt>
                <c:pt idx="195">
                  <c:v>0.17063104035860627</c:v>
                </c:pt>
                <c:pt idx="196">
                  <c:v>0.16457879394292352</c:v>
                </c:pt>
                <c:pt idx="197">
                  <c:v>0.15874121940991323</c:v>
                </c:pt>
                <c:pt idx="198">
                  <c:v>0.15311070239392588</c:v>
                </c:pt>
                <c:pt idx="199">
                  <c:v>0.14767989860922887</c:v>
                </c:pt>
                <c:pt idx="200">
                  <c:v>0.14244172427032983</c:v>
                </c:pt>
                <c:pt idx="201">
                  <c:v>0.13738934685208892</c:v>
                </c:pt>
                <c:pt idx="202">
                  <c:v>0.13251617617756803</c:v>
                </c:pt>
                <c:pt idx="203">
                  <c:v>0.12781585582199201</c:v>
                </c:pt>
                <c:pt idx="204">
                  <c:v>0.12328225482160957</c:v>
                </c:pt>
                <c:pt idx="205">
                  <c:v>0.11890945967663909</c:v>
                </c:pt>
                <c:pt idx="206">
                  <c:v>0.1146917666378683</c:v>
                </c:pt>
                <c:pt idx="207">
                  <c:v>0.11062367426684648</c:v>
                </c:pt>
                <c:pt idx="208">
                  <c:v>0.1066998762599652</c:v>
                </c:pt>
                <c:pt idx="209">
                  <c:v>0.10291525452706725</c:v>
                </c:pt>
                <c:pt idx="210">
                  <c:v>9.9264872515555908E-2</c:v>
                </c:pt>
                <c:pt idx="211">
                  <c:v>9.5743968771296595E-2</c:v>
                </c:pt>
                <c:pt idx="212">
                  <c:v>9.2347950727911951E-2</c:v>
                </c:pt>
                <c:pt idx="213">
                  <c:v>1.1574484570924375</c:v>
                </c:pt>
                <c:pt idx="214">
                  <c:v>1.1163940084935609</c:v>
                </c:pt>
                <c:pt idx="215">
                  <c:v>1.076795752383801</c:v>
                </c:pt>
                <c:pt idx="216">
                  <c:v>1.0386020379277983</c:v>
                </c:pt>
                <c:pt idx="217">
                  <c:v>1.0017630463342486</c:v>
                </c:pt>
                <c:pt idx="218">
                  <c:v>0.96623072587369363</c:v>
                </c:pt>
                <c:pt idx="219">
                  <c:v>0.9319587292012157</c:v>
                </c:pt>
                <c:pt idx="220">
                  <c:v>0.89890235290228382</c:v>
                </c:pt>
                <c:pt idx="221">
                  <c:v>0.86701847918289554</c:v>
                </c:pt>
                <c:pt idx="222">
                  <c:v>0.83626551962795648</c:v>
                </c:pt>
                <c:pt idx="223">
                  <c:v>0.80660336095453844</c:v>
                </c:pt>
                <c:pt idx="224">
                  <c:v>0.77799331268925787</c:v>
                </c:pt>
                <c:pt idx="225">
                  <c:v>0.75039805670152615</c:v>
                </c:pt>
                <c:pt idx="226">
                  <c:v>0.72378159852684532</c:v>
                </c:pt>
                <c:pt idx="227">
                  <c:v>0.69810922041665524</c:v>
                </c:pt>
                <c:pt idx="228">
                  <c:v>0.67334743605349334</c:v>
                </c:pt>
                <c:pt idx="229">
                  <c:v>0.64946394687239739</c:v>
                </c:pt>
                <c:pt idx="230">
                  <c:v>0.62642759993157904</c:v>
                </c:pt>
                <c:pt idx="231">
                  <c:v>0.60420834727741546</c:v>
                </c:pt>
                <c:pt idx="232">
                  <c:v>0.58277720675075628</c:v>
                </c:pt>
                <c:pt idx="233">
                  <c:v>0.56210622418342193</c:v>
                </c:pt>
                <c:pt idx="234">
                  <c:v>0.54216843693558436</c:v>
                </c:pt>
                <c:pt idx="235">
                  <c:v>0.52293783872646893</c:v>
                </c:pt>
                <c:pt idx="236">
                  <c:v>0.50438934571250416</c:v>
                </c:pt>
                <c:pt idx="237">
                  <c:v>0.48649876376867146</c:v>
                </c:pt>
                <c:pt idx="238">
                  <c:v>0.4692427569303792</c:v>
                </c:pt>
                <c:pt idx="239">
                  <c:v>0.45259881695469623</c:v>
                </c:pt>
                <c:pt idx="240">
                  <c:v>0.43654523396124206</c:v>
                </c:pt>
                <c:pt idx="241">
                  <c:v>0.42106106811443833</c:v>
                </c:pt>
                <c:pt idx="242">
                  <c:v>0.40612612231018491</c:v>
                </c:pt>
                <c:pt idx="243">
                  <c:v>0.3917209158313335</c:v>
                </c:pt>
                <c:pt idx="244">
                  <c:v>0.37782665893759609</c:v>
                </c:pt>
                <c:pt idx="245">
                  <c:v>0.36442522835674385</c:v>
                </c:pt>
                <c:pt idx="246">
                  <c:v>0.35149914364512808</c:v>
                </c:pt>
                <c:pt idx="247">
                  <c:v>0.3390315443866882</c:v>
                </c:pt>
                <c:pt idx="248">
                  <c:v>0.32700616820070616</c:v>
                </c:pt>
                <c:pt idx="249">
                  <c:v>0.31540732952962114</c:v>
                </c:pt>
                <c:pt idx="250">
                  <c:v>0.3042198991792357</c:v>
                </c:pt>
                <c:pt idx="251">
                  <c:v>0.29342928458462669</c:v>
                </c:pt>
                <c:pt idx="252">
                  <c:v>0.28302141077601994</c:v>
                </c:pt>
                <c:pt idx="253">
                  <c:v>0.27298270201980129</c:v>
                </c:pt>
                <c:pt idx="254">
                  <c:v>0.26330006411071699</c:v>
                </c:pt>
                <c:pt idx="255">
                  <c:v>0.2539608672921661</c:v>
                </c:pt>
                <c:pt idx="256">
                  <c:v>0.24495292978230626</c:v>
                </c:pt>
                <c:pt idx="257">
                  <c:v>0.23626450188448517</c:v>
                </c:pt>
                <c:pt idx="258">
                  <c:v>0.22788425066127141</c:v>
                </c:pt>
                <c:pt idx="259">
                  <c:v>0.21980124515209434</c:v>
                </c:pt>
                <c:pt idx="260">
                  <c:v>0.21200494211521098</c:v>
                </c:pt>
                <c:pt idx="261">
                  <c:v>0.20448517227540236</c:v>
                </c:pt>
                <c:pt idx="262">
                  <c:v>0.19723212705946108</c:v>
                </c:pt>
                <c:pt idx="263">
                  <c:v>0.19023634580216828</c:v>
                </c:pt>
                <c:pt idx="264">
                  <c:v>0.18348870340607193</c:v>
                </c:pt>
                <c:pt idx="265">
                  <c:v>0.17698039843897007</c:v>
                </c:pt>
                <c:pt idx="266">
                  <c:v>0.17070294165357378</c:v>
                </c:pt>
                <c:pt idx="267">
                  <c:v>0.16464814491437524</c:v>
                </c:pt>
                <c:pt idx="268">
                  <c:v>0.15880811051727745</c:v>
                </c:pt>
                <c:pt idx="269">
                  <c:v>0.15317522088805433</c:v>
                </c:pt>
                <c:pt idx="270">
                  <c:v>0.14774212864620431</c:v>
                </c:pt>
                <c:pt idx="271">
                  <c:v>0.1425017470212368</c:v>
                </c:pt>
                <c:pt idx="272">
                  <c:v>0.13744724060889099</c:v>
                </c:pt>
                <c:pt idx="273">
                  <c:v>0.13257201645522962</c:v>
                </c:pt>
                <c:pt idx="274">
                  <c:v>0.12786971545697792</c:v>
                </c:pt>
                <c:pt idx="275">
                  <c:v>0.12333420406689083</c:v>
                </c:pt>
                <c:pt idx="276">
                  <c:v>0.11895956629332892</c:v>
                </c:pt>
                <c:pt idx="277">
                  <c:v>0.11474009598360774</c:v>
                </c:pt>
                <c:pt idx="278">
                  <c:v>0.11067028938105508</c:v>
                </c:pt>
                <c:pt idx="279">
                  <c:v>0.1067448379460678</c:v>
                </c:pt>
                <c:pt idx="280">
                  <c:v>0.10295862143180426</c:v>
                </c:pt>
                <c:pt idx="281">
                  <c:v>9.9306701205480408E-2</c:v>
                </c:pt>
                <c:pt idx="282">
                  <c:v>9.5784313806558163E-2</c:v>
                </c:pt>
                <c:pt idx="283">
                  <c:v>9.2386864733423363E-2</c:v>
                </c:pt>
                <c:pt idx="284">
                  <c:v>1.1574859908265172</c:v>
                </c:pt>
                <c:pt idx="285">
                  <c:v>1.1164302109141406</c:v>
                </c:pt>
                <c:pt idx="286">
                  <c:v>1.0768306707122839</c:v>
                </c:pt>
                <c:pt idx="287">
                  <c:v>1.0386357177106558</c:v>
                </c:pt>
                <c:pt idx="288">
                  <c:v>1.0017955315024285</c:v>
                </c:pt>
                <c:pt idx="289">
                  <c:v>0.96626205879992233</c:v>
                </c:pt>
                <c:pt idx="290">
                  <c:v>0.93198895075526822</c:v>
                </c:pt>
                <c:pt idx="291">
                  <c:v>0.8989315025042931</c:v>
                </c:pt>
                <c:pt idx="292">
                  <c:v>0.86704659485477065</c:v>
                </c:pt>
                <c:pt idx="293">
                  <c:v>0.8362926380429776</c:v>
                </c:pt>
                <c:pt idx="294">
                  <c:v>0.8066295174851924</c:v>
                </c:pt>
                <c:pt idx="295">
                  <c:v>0.77801854145337701</c:v>
                </c:pt>
                <c:pt idx="296">
                  <c:v>0.75042239060679061</c:v>
                </c:pt>
                <c:pt idx="297">
                  <c:v>0.72380506931370681</c:v>
                </c:pt>
                <c:pt idx="298">
                  <c:v>0.69813185869973848</c:v>
                </c:pt>
                <c:pt idx="299">
                  <c:v>0.6733692713615288</c:v>
                </c:pt>
                <c:pt idx="300">
                  <c:v>0.64948500768673789</c:v>
                </c:pt>
                <c:pt idx="301">
                  <c:v>0.62644791372334985</c:v>
                </c:pt>
                <c:pt idx="302">
                  <c:v>0.60422794054334705</c:v>
                </c:pt>
                <c:pt idx="303">
                  <c:v>0.58279610504774571</c:v>
                </c:pt>
                <c:pt idx="304">
                  <c:v>0.56212445216186857</c:v>
                </c:pt>
                <c:pt idx="305">
                  <c:v>0.54218601837154323</c:v>
                </c:pt>
                <c:pt idx="306">
                  <c:v>0.52295479655266353</c:v>
                </c:pt>
                <c:pt idx="307">
                  <c:v>0.50440570204823898</c:v>
                </c:pt>
                <c:pt idx="308">
                  <c:v>0.48651453994868421</c:v>
                </c:pt>
                <c:pt idx="309">
                  <c:v>0.46925797353266901</c:v>
                </c:pt>
                <c:pt idx="310">
                  <c:v>0.45261349382736499</c:v>
                </c:pt>
                <c:pt idx="311">
                  <c:v>0.43655939024838369</c:v>
                </c:pt>
                <c:pt idx="312">
                  <c:v>0.42107472228110993</c:v>
                </c:pt>
                <c:pt idx="313">
                  <c:v>0.40613929216649186</c:v>
                </c:pt>
                <c:pt idx="314">
                  <c:v>0.39173361855566058</c:v>
                </c:pt>
                <c:pt idx="315">
                  <c:v>0.37783891109901446</c:v>
                </c:pt>
                <c:pt idx="316">
                  <c:v>0.36443704593662335</c:v>
                </c:pt>
                <c:pt idx="317">
                  <c:v>0.35151054205798271</c:v>
                </c:pt>
                <c:pt idx="318">
                  <c:v>0.33904253850028249</c:v>
                </c:pt>
                <c:pt idx="319">
                  <c:v>0.32701677235544818</c:v>
                </c:pt>
                <c:pt idx="320">
                  <c:v>0.31541755755726775</c:v>
                </c:pt>
                <c:pt idx="321">
                  <c:v>0.30422976442093436</c:v>
                </c:pt>
                <c:pt idx="322">
                  <c:v>0.29343879990831717</c:v>
                </c:pt>
                <c:pt idx="323">
                  <c:v>0.283030588593219</c:v>
                </c:pt>
                <c:pt idx="324">
                  <c:v>0.27299155430179184</c:v>
                </c:pt>
                <c:pt idx="325">
                  <c:v>0.26330860240416309</c:v>
                </c:pt>
                <c:pt idx="326">
                  <c:v>0.25396910273417411</c:v>
                </c:pt>
                <c:pt idx="327">
                  <c:v>0.24496087311495177</c:v>
                </c:pt>
                <c:pt idx="328">
                  <c:v>0.23627216346882463</c:v>
                </c:pt>
                <c:pt idx="329">
                  <c:v>0.22789164049085683</c:v>
                </c:pt>
                <c:pt idx="330">
                  <c:v>0.2198083728660086</c:v>
                </c:pt>
                <c:pt idx="331">
                  <c:v>0.21201181701064076</c:v>
                </c:pt>
                <c:pt idx="332">
                  <c:v>0.20449180331976508</c:v>
                </c:pt>
                <c:pt idx="333">
                  <c:v>0.19723852290210181</c:v>
                </c:pt>
                <c:pt idx="334">
                  <c:v>0.19024251478564169</c:v>
                </c:pt>
                <c:pt idx="335">
                  <c:v>0.18349465357702405</c:v>
                </c:pt>
                <c:pt idx="336">
                  <c:v>0.17698613755863413</c:v>
                </c:pt>
                <c:pt idx="337">
                  <c:v>0.1707084772078937</c:v>
                </c:pt>
                <c:pt idx="338">
                  <c:v>0.16465348412377015</c:v>
                </c:pt>
                <c:pt idx="339">
                  <c:v>0.15881326034605975</c:v>
                </c:pt>
                <c:pt idx="340">
                  <c:v>0.15318018805351374</c:v>
                </c:pt>
                <c:pt idx="341">
                  <c:v>0.14774691962736974</c:v>
                </c:pt>
                <c:pt idx="342">
                  <c:v>0.14250636806732739</c:v>
                </c:pt>
                <c:pt idx="343">
                  <c:v>0.13745169774746741</c:v>
                </c:pt>
                <c:pt idx="344">
                  <c:v>0.13257631550005625</c:v>
                </c:pt>
                <c:pt idx="345">
                  <c:v>0.12787386201560619</c:v>
                </c:pt>
                <c:pt idx="346">
                  <c:v>0.12333820354797349</c:v>
                </c:pt>
                <c:pt idx="347">
                  <c:v>0.118963423913675</c:v>
                </c:pt>
                <c:pt idx="348">
                  <c:v>0.11474381677498714</c:v>
                </c:pt>
                <c:pt idx="349">
                  <c:v>0.11067387819676192</c:v>
                </c:pt>
                <c:pt idx="350">
                  <c:v>0.10674829946725088</c:v>
                </c:pt>
                <c:pt idx="351">
                  <c:v>0.10296196017357305</c:v>
                </c:pt>
                <c:pt idx="352">
                  <c:v>9.9309921522794428E-2</c:v>
                </c:pt>
                <c:pt idx="353">
                  <c:v>9.5787419899907439E-2</c:v>
                </c:pt>
                <c:pt idx="354">
                  <c:v>9.2389860654307418E-2</c:v>
                </c:pt>
                <c:pt idx="355">
                  <c:v>1.1574888804827297</c:v>
                </c:pt>
                <c:pt idx="356">
                  <c:v>1.1164329980748655</c:v>
                </c:pt>
                <c:pt idx="357">
                  <c:v>1.0768333590130155</c:v>
                </c:pt>
                <c:pt idx="358">
                  <c:v>1.0386383106579369</c:v>
                </c:pt>
                <c:pt idx="359">
                  <c:v>1.0017980324784255</c:v>
                </c:pt>
                <c:pt idx="360">
                  <c:v>0.96626447106683699</c:v>
                </c:pt>
                <c:pt idx="361">
                  <c:v>0.93199127745959265</c:v>
                </c:pt>
                <c:pt idx="362">
                  <c:v>0.89893374668091397</c:v>
                </c:pt>
                <c:pt idx="363">
                  <c:v>0.86704875943092796</c:v>
                </c:pt>
                <c:pt idx="364">
                  <c:v>0.83629472584208275</c:v>
                </c:pt>
                <c:pt idx="365">
                  <c:v>0.80663153123051101</c:v>
                </c:pt>
                <c:pt idx="366">
                  <c:v>0.77802048377158084</c:v>
                </c:pt>
                <c:pt idx="367">
                  <c:v>0.75042426403138418</c:v>
                </c:pt>
                <c:pt idx="368">
                  <c:v>0.72380687628833174</c:v>
                </c:pt>
                <c:pt idx="369">
                  <c:v>0.69813360158136095</c:v>
                </c:pt>
                <c:pt idx="370">
                  <c:v>0.67337095242351386</c:v>
                </c:pt>
                <c:pt idx="371">
                  <c:v>0.64948662912181476</c:v>
                </c:pt>
                <c:pt idx="372">
                  <c:v>0.62644947764647219</c:v>
                </c:pt>
                <c:pt idx="373">
                  <c:v>0.60422944899445163</c:v>
                </c:pt>
                <c:pt idx="374">
                  <c:v>0.58279755999441307</c:v>
                </c:pt>
                <c:pt idx="375">
                  <c:v>0.56212585550188965</c:v>
                </c:pt>
                <c:pt idx="376">
                  <c:v>0.54218737193539468</c:v>
                </c:pt>
                <c:pt idx="377">
                  <c:v>0.52295610210589538</c:v>
                </c:pt>
                <c:pt idx="378">
                  <c:v>0.50440696129377771</c:v>
                </c:pt>
                <c:pt idx="379">
                  <c:v>0.48651575452905371</c:v>
                </c:pt>
                <c:pt idx="380">
                  <c:v>0.46925914503213323</c:v>
                </c:pt>
                <c:pt idx="381">
                  <c:v>0.45261462377399436</c:v>
                </c:pt>
                <c:pt idx="382">
                  <c:v>0.43656048011604842</c:v>
                </c:pt>
                <c:pt idx="383">
                  <c:v>0.42107577349140224</c:v>
                </c:pt>
                <c:pt idx="384">
                  <c:v>0.40614030609058049</c:v>
                </c:pt>
                <c:pt idx="385">
                  <c:v>0.39173459651607923</c:v>
                </c:pt>
                <c:pt idx="386">
                  <c:v>0.37783985437138679</c:v>
                </c:pt>
                <c:pt idx="387">
                  <c:v>0.36443795575132687</c:v>
                </c:pt>
                <c:pt idx="388">
                  <c:v>0.35151141960175381</c:v>
                </c:pt>
                <c:pt idx="389">
                  <c:v>0.33904338491776415</c:v>
                </c:pt>
                <c:pt idx="390">
                  <c:v>0.32701758875068326</c:v>
                </c:pt>
                <c:pt idx="391">
                  <c:v>0.31541834499513888</c:v>
                </c:pt>
                <c:pt idx="392">
                  <c:v>0.30423052392855304</c:v>
                </c:pt>
                <c:pt idx="393">
                  <c:v>0.29343953247636351</c:v>
                </c:pt>
                <c:pt idx="394">
                  <c:v>0.2830312951772338</c:v>
                </c:pt>
                <c:pt idx="395">
                  <c:v>0.27299223582342313</c:v>
                </c:pt>
                <c:pt idx="396">
                  <c:v>0.26330925975236824</c:v>
                </c:pt>
                <c:pt idx="397">
                  <c:v>0.25396973676637935</c:v>
                </c:pt>
                <c:pt idx="398">
                  <c:v>0.24496148465817064</c:v>
                </c:pt>
                <c:pt idx="399">
                  <c:v>0.23627275332073666</c:v>
                </c:pt>
                <c:pt idx="400">
                  <c:v>0.22789220942084804</c:v>
                </c:pt>
                <c:pt idx="401">
                  <c:v>0.21980892161617499</c:v>
                </c:pt>
                <c:pt idx="402">
                  <c:v>0.21201234629675639</c:v>
                </c:pt>
                <c:pt idx="403">
                  <c:v>0.20449231383221567</c:v>
                </c:pt>
                <c:pt idx="404">
                  <c:v>0.19723901530678523</c:v>
                </c:pt>
                <c:pt idx="405">
                  <c:v>0.19024298972483655</c:v>
                </c:pt>
                <c:pt idx="406">
                  <c:v>0.1834951116702275</c:v>
                </c:pt>
                <c:pt idx="407">
                  <c:v>0.17698657940336987</c:v>
                </c:pt>
                <c:pt idx="408">
                  <c:v>0.17070890338049141</c:v>
                </c:pt>
                <c:pt idx="409">
                  <c:v>0.16465389518011719</c:v>
                </c:pt>
                <c:pt idx="410">
                  <c:v>0.15881365682232629</c:v>
                </c:pt>
                <c:pt idx="411">
                  <c:v>0.15318057046685213</c:v>
                </c:pt>
                <c:pt idx="412">
                  <c:v>0.14774728847658902</c:v>
                </c:pt>
                <c:pt idx="413">
                  <c:v>0.14250672383354396</c:v>
                </c:pt>
                <c:pt idx="414">
                  <c:v>0.13745204089473256</c:v>
                </c:pt>
                <c:pt idx="415">
                  <c:v>0.13257664647596148</c:v>
                </c:pt>
                <c:pt idx="416">
                  <c:v>0.12787418125186703</c:v>
                </c:pt>
                <c:pt idx="417">
                  <c:v>0.12333851146099262</c:v>
                </c:pt>
                <c:pt idx="418">
                  <c:v>0.11896372090508535</c:v>
                </c:pt>
                <c:pt idx="419">
                  <c:v>0.11474410323217585</c:v>
                </c:pt>
                <c:pt idx="420">
                  <c:v>0.11067415449337556</c:v>
                </c:pt>
                <c:pt idx="421">
                  <c:v>0.10674856596368289</c:v>
                </c:pt>
                <c:pt idx="422">
                  <c:v>0.10296221721743376</c:v>
                </c:pt>
                <c:pt idx="423">
                  <c:v>9.9310169449364508E-2</c:v>
                </c:pt>
                <c:pt idx="424">
                  <c:v>9.5787659032575231E-2</c:v>
                </c:pt>
                <c:pt idx="425">
                  <c:v>9.2390091304990762E-2</c:v>
                </c:pt>
                <c:pt idx="426">
                  <c:v>1.1574891029522827</c:v>
                </c:pt>
                <c:pt idx="427">
                  <c:v>1.1164332126534713</c:v>
                </c:pt>
                <c:pt idx="428">
                  <c:v>1.0768335659805641</c:v>
                </c:pt>
                <c:pt idx="429">
                  <c:v>1.0386385102843909</c:v>
                </c:pt>
                <c:pt idx="430">
                  <c:v>1.0017982250241719</c:v>
                </c:pt>
                <c:pt idx="431">
                  <c:v>0.96626465678302709</c:v>
                </c:pt>
                <c:pt idx="432">
                  <c:v>0.93199145658846927</c:v>
                </c:pt>
                <c:pt idx="433">
                  <c:v>0.89893391945612777</c:v>
                </c:pt>
                <c:pt idx="434">
                  <c:v>0.86704892607784201</c:v>
                </c:pt>
                <c:pt idx="435">
                  <c:v>0.8362948865780665</c:v>
                </c:pt>
                <c:pt idx="436">
                  <c:v>0.80663168626522386</c:v>
                </c:pt>
                <c:pt idx="437">
                  <c:v>0.77802063330724569</c:v>
                </c:pt>
                <c:pt idx="438">
                  <c:v>0.75042440826305112</c:v>
                </c:pt>
                <c:pt idx="439">
                  <c:v>0.72380701540413239</c:v>
                </c:pt>
                <c:pt idx="440">
                  <c:v>0.69813373576275395</c:v>
                </c:pt>
                <c:pt idx="441">
                  <c:v>0.67337108184552164</c:v>
                </c:pt>
                <c:pt idx="442">
                  <c:v>0.64948675395325162</c:v>
                </c:pt>
                <c:pt idx="443">
                  <c:v>0.62644959805016476</c:v>
                </c:pt>
                <c:pt idx="444">
                  <c:v>0.60422956512745096</c:v>
                </c:pt>
                <c:pt idx="445">
                  <c:v>0.58279767200819976</c:v>
                </c:pt>
                <c:pt idx="446">
                  <c:v>0.56212596354257127</c:v>
                </c:pt>
                <c:pt idx="447">
                  <c:v>0.5421874761438964</c:v>
                </c:pt>
                <c:pt idx="448">
                  <c:v>0.52295620261814391</c:v>
                </c:pt>
                <c:pt idx="449">
                  <c:v>0.50440705824087828</c:v>
                </c:pt>
                <c:pt idx="450">
                  <c:v>0.4865158480374614</c:v>
                </c:pt>
                <c:pt idx="451">
                  <c:v>0.46925923522381774</c:v>
                </c:pt>
                <c:pt idx="452">
                  <c:v>0.45261471076659915</c:v>
                </c:pt>
                <c:pt idx="453">
                  <c:v>0.43656056402304416</c:v>
                </c:pt>
                <c:pt idx="454">
                  <c:v>0.42107585442223483</c:v>
                </c:pt>
                <c:pt idx="455">
                  <c:v>0.40614038415081383</c:v>
                </c:pt>
                <c:pt idx="456">
                  <c:v>0.3917346718075328</c:v>
                </c:pt>
                <c:pt idx="457">
                  <c:v>0.37783992699226865</c:v>
                </c:pt>
                <c:pt idx="458">
                  <c:v>0.36443802579636164</c:v>
                </c:pt>
                <c:pt idx="459">
                  <c:v>0.35151148716230618</c:v>
                </c:pt>
                <c:pt idx="460">
                  <c:v>0.33904345008195824</c:v>
                </c:pt>
                <c:pt idx="461">
                  <c:v>0.32701765160351737</c:v>
                </c:pt>
                <c:pt idx="462">
                  <c:v>0.31541840561859646</c:v>
                </c:pt>
                <c:pt idx="463">
                  <c:v>0.30423058240170958</c:v>
                </c:pt>
                <c:pt idx="464">
                  <c:v>0.29343958887548971</c:v>
                </c:pt>
                <c:pt idx="465">
                  <c:v>0.2830313495758951</c:v>
                </c:pt>
                <c:pt idx="466">
                  <c:v>0.27299228829257555</c:v>
                </c:pt>
                <c:pt idx="467">
                  <c:v>0.26330931036045108</c:v>
                </c:pt>
                <c:pt idx="468">
                  <c:v>0.25396978557940436</c:v>
                </c:pt>
                <c:pt idx="469">
                  <c:v>0.24496153173980811</c:v>
                </c:pt>
                <c:pt idx="470">
                  <c:v>0.23627279873239854</c:v>
                </c:pt>
                <c:pt idx="471">
                  <c:v>0.22789225322176798</c:v>
                </c:pt>
                <c:pt idx="472">
                  <c:v>0.2198089638634857</c:v>
                </c:pt>
                <c:pt idx="473">
                  <c:v>0.21201238704556405</c:v>
                </c:pt>
                <c:pt idx="474">
                  <c:v>0.20449235313567188</c:v>
                </c:pt>
                <c:pt idx="475">
                  <c:v>0.19723905321615628</c:v>
                </c:pt>
                <c:pt idx="476">
                  <c:v>0.19024302628957035</c:v>
                </c:pt>
                <c:pt idx="477">
                  <c:v>0.18349514693801805</c:v>
                </c:pt>
                <c:pt idx="478">
                  <c:v>0.17698661342021946</c:v>
                </c:pt>
                <c:pt idx="479">
                  <c:v>0.17070893619077063</c:v>
                </c:pt>
                <c:pt idx="480">
                  <c:v>0.16465392682662283</c:v>
                </c:pt>
                <c:pt idx="481">
                  <c:v>0.15881368734633716</c:v>
                </c:pt>
                <c:pt idx="482">
                  <c:v>0.15318059990818289</c:v>
                </c:pt>
                <c:pt idx="483">
                  <c:v>0.14774731687364209</c:v>
                </c:pt>
                <c:pt idx="484">
                  <c:v>0.14250675122335962</c:v>
                </c:pt>
                <c:pt idx="485">
                  <c:v>0.13745206731303733</c:v>
                </c:pt>
                <c:pt idx="486">
                  <c:v>0.13257667195721465</c:v>
                </c:pt>
                <c:pt idx="487">
                  <c:v>0.12787420582930561</c:v>
                </c:pt>
                <c:pt idx="488">
                  <c:v>0.12333853516667473</c:v>
                </c:pt>
                <c:pt idx="489">
                  <c:v>0.118963743769932</c:v>
                </c:pt>
                <c:pt idx="490">
                  <c:v>0.1147441252860113</c:v>
                </c:pt>
                <c:pt idx="491">
                  <c:v>0.1106741757649662</c:v>
                </c:pt>
                <c:pt idx="492">
                  <c:v>0.10674858648077477</c:v>
                </c:pt>
                <c:pt idx="493">
                  <c:v>0.10296223700678879</c:v>
                </c:pt>
                <c:pt idx="494">
                  <c:v>9.9310188536795366E-2</c:v>
                </c:pt>
                <c:pt idx="495">
                  <c:v>9.5787677442979002E-2</c:v>
                </c:pt>
                <c:pt idx="496">
                  <c:v>9.2390109062381459E-2</c:v>
                </c:pt>
                <c:pt idx="497">
                  <c:v>1.1574891200798225</c:v>
                </c:pt>
              </c:numCache>
            </c:numRef>
          </c:yVal>
          <c:smooth val="0"/>
          <c:extLst>
            <c:ext xmlns:c16="http://schemas.microsoft.com/office/drawing/2014/chart" uri="{C3380CC4-5D6E-409C-BE32-E72D297353CC}">
              <c16:uniqueId val="{00000001-3670-214D-93AA-48248DD5BC18}"/>
            </c:ext>
          </c:extLst>
        </c:ser>
        <c:dLbls>
          <c:showLegendKey val="0"/>
          <c:showVal val="0"/>
          <c:showCatName val="0"/>
          <c:showSerName val="0"/>
          <c:showPercent val="0"/>
          <c:showBubbleSize val="0"/>
        </c:dLbls>
        <c:axId val="-912409216"/>
        <c:axId val="-906400592"/>
      </c:scatterChart>
      <c:valAx>
        <c:axId val="-91240921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906400592"/>
        <c:crosses val="autoZero"/>
        <c:crossBetween val="midCat"/>
      </c:valAx>
      <c:valAx>
        <c:axId val="-906400592"/>
        <c:scaling>
          <c:orientation val="minMax"/>
        </c:scaling>
        <c:delete val="0"/>
        <c:axPos val="l"/>
        <c:majorGridlines>
          <c:spPr>
            <a:ln w="3175">
              <a:solidFill>
                <a:srgbClr val="C0C0C0"/>
              </a:solidFill>
              <a:prstDash val="solid"/>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912409216"/>
        <c:crosses val="autoZero"/>
        <c:crossBetween val="midCat"/>
      </c:valAx>
      <c:spPr>
        <a:noFill/>
        <a:ln w="25400">
          <a:noFill/>
        </a:ln>
      </c:spPr>
    </c:plotArea>
    <c:legend>
      <c:legendPos val="r"/>
      <c:layout>
        <c:manualLayout>
          <c:xMode val="edge"/>
          <c:yMode val="edge"/>
          <c:x val="0.75080449148036599"/>
          <c:y val="8.7786560076936901E-2"/>
          <c:w val="0.205787907942375"/>
          <c:h val="0.11832091122197499"/>
        </c:manualLayout>
      </c:layout>
      <c:overlay val="0"/>
      <c:spPr>
        <a:solidFill>
          <a:srgbClr val="FFFFFF"/>
        </a:solidFill>
        <a:ln w="25400">
          <a:noFill/>
        </a:ln>
      </c:spPr>
      <c:txPr>
        <a:bodyPr/>
        <a:lstStyle/>
        <a:p>
          <a:pPr>
            <a:defRPr sz="885"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trlProps/ctrlProp1.xml><?xml version="1.0" encoding="utf-8"?>
<formControlPr xmlns="http://schemas.microsoft.com/office/spreadsheetml/2009/9/main" objectType="Scroll" dx="16" fmlaLink="F15" horiz="1" max="30000" page="100" val="500"/>
</file>

<file path=xl/ctrlProps/ctrlProp10.xml><?xml version="1.0" encoding="utf-8"?>
<formControlPr xmlns="http://schemas.microsoft.com/office/spreadsheetml/2009/9/main" objectType="Scroll" dx="16" fmlaLink="I27" horiz="1" max="40" min="1" page="5" val="8"/>
</file>

<file path=xl/ctrlProps/ctrlProp11.xml><?xml version="1.0" encoding="utf-8"?>
<formControlPr xmlns="http://schemas.microsoft.com/office/spreadsheetml/2009/9/main" objectType="Drop" dropLines="83" dropStyle="combo" dx="16" fmlaLink="$E$5" fmlaRange="$E$2:$E$4" sel="2" val="0"/>
</file>

<file path=xl/ctrlProps/ctrlProp12.xml><?xml version="1.0" encoding="utf-8"?>
<formControlPr xmlns="http://schemas.microsoft.com/office/spreadsheetml/2009/9/main" objectType="Drop" dropLines="95" dropStyle="combo" dx="16" fmlaLink="$F$5" fmlaRange="$F$2:$F$3" sel="1" val="0"/>
</file>

<file path=xl/ctrlProps/ctrlProp13.xml><?xml version="1.0" encoding="utf-8"?>
<formControlPr xmlns="http://schemas.microsoft.com/office/spreadsheetml/2009/9/main" objectType="Drop" dropLines="95" dropStyle="combo" dx="16" fmlaLink="$G$5" fmlaRange="$G$2:$G$3" sel="1" val="0"/>
</file>

<file path=xl/ctrlProps/ctrlProp14.xml><?xml version="1.0" encoding="utf-8"?>
<formControlPr xmlns="http://schemas.microsoft.com/office/spreadsheetml/2009/9/main" objectType="Scroll" dx="16" fmlaLink="F24" horiz="1" max="5000" min="1" page="10" val="232"/>
</file>

<file path=xl/ctrlProps/ctrlProp15.xml><?xml version="1.0" encoding="utf-8"?>
<formControlPr xmlns="http://schemas.microsoft.com/office/spreadsheetml/2009/9/main" objectType="Drop" dropLines="95" dropStyle="combo" dx="16" fmlaLink="$G$5" fmlaRange="$G$2:$G$3" sel="1" val="0"/>
</file>

<file path=xl/ctrlProps/ctrlProp16.xml><?xml version="1.0" encoding="utf-8"?>
<formControlPr xmlns="http://schemas.microsoft.com/office/spreadsheetml/2009/9/main" objectType="Scroll" dx="16" fmlaLink="F24" horiz="1" max="5000" min="1" page="10" val="232"/>
</file>

<file path=xl/ctrlProps/ctrlProp17.xml><?xml version="1.0" encoding="utf-8"?>
<formControlPr xmlns="http://schemas.microsoft.com/office/spreadsheetml/2009/9/main" objectType="Drop" dropLines="95" dropStyle="combo" dx="16" fmlaLink="$G$5" fmlaRange="$G$2:$G$3" sel="1" val="0"/>
</file>

<file path=xl/ctrlProps/ctrlProp18.xml><?xml version="1.0" encoding="utf-8"?>
<formControlPr xmlns="http://schemas.microsoft.com/office/spreadsheetml/2009/9/main" objectType="Scroll" dx="16" fmlaLink="F24" horiz="1" max="5000" min="1" page="10" val="232"/>
</file>

<file path=xl/ctrlProps/ctrlProp19.xml><?xml version="1.0" encoding="utf-8"?>
<formControlPr xmlns="http://schemas.microsoft.com/office/spreadsheetml/2009/9/main" objectType="Drop" dropLines="95" dropStyle="combo" dx="16" fmlaLink="$G$5" fmlaRange="$G$2:$G$3" sel="1" val="0"/>
</file>

<file path=xl/ctrlProps/ctrlProp2.xml><?xml version="1.0" encoding="utf-8"?>
<formControlPr xmlns="http://schemas.microsoft.com/office/spreadsheetml/2009/9/main" objectType="Scroll" dx="16" fmlaLink="I15" horiz="1" max="30000" page="100" val="500"/>
</file>

<file path=xl/ctrlProps/ctrlProp20.xml><?xml version="1.0" encoding="utf-8"?>
<formControlPr xmlns="http://schemas.microsoft.com/office/spreadsheetml/2009/9/main" objectType="Scroll" dx="16" fmlaLink="F24" horiz="1" max="5000" min="1" page="10" val="232"/>
</file>

<file path=xl/ctrlProps/ctrlProp21.xml><?xml version="1.0" encoding="utf-8"?>
<formControlPr xmlns="http://schemas.microsoft.com/office/spreadsheetml/2009/9/main" objectType="Drop" dropLines="95" dropStyle="combo" dx="16" fmlaLink="$G$5" fmlaRange="$G$2:$G$3" sel="1" val="0"/>
</file>

<file path=xl/ctrlProps/ctrlProp22.xml><?xml version="1.0" encoding="utf-8"?>
<formControlPr xmlns="http://schemas.microsoft.com/office/spreadsheetml/2009/9/main" objectType="Scroll" dx="16" fmlaLink="F24" horiz="1" max="5000" min="1" page="10" val="232"/>
</file>

<file path=xl/ctrlProps/ctrlProp3.xml><?xml version="1.0" encoding="utf-8"?>
<formControlPr xmlns="http://schemas.microsoft.com/office/spreadsheetml/2009/9/main" objectType="Scroll" dx="16" fmlaLink="F18" horiz="1" max="3000" page="100" val="1699"/>
</file>

<file path=xl/ctrlProps/ctrlProp4.xml><?xml version="1.0" encoding="utf-8"?>
<formControlPr xmlns="http://schemas.microsoft.com/office/spreadsheetml/2009/9/main" objectType="Scroll" dx="16" fmlaLink="I18" horiz="1" max="3000" page="100" val="1670"/>
</file>

<file path=xl/ctrlProps/ctrlProp5.xml><?xml version="1.0" encoding="utf-8"?>
<formControlPr xmlns="http://schemas.microsoft.com/office/spreadsheetml/2009/9/main" objectType="Scroll" dx="16" fmlaLink="F21" horiz="1" max="3000" page="100" val="875"/>
</file>

<file path=xl/ctrlProps/ctrlProp6.xml><?xml version="1.0" encoding="utf-8"?>
<formControlPr xmlns="http://schemas.microsoft.com/office/spreadsheetml/2009/9/main" objectType="Scroll" dx="16" fmlaLink="I21" horiz="1" max="3000" page="100" val="1175"/>
</file>

<file path=xl/ctrlProps/ctrlProp7.xml><?xml version="1.0" encoding="utf-8"?>
<formControlPr xmlns="http://schemas.microsoft.com/office/spreadsheetml/2009/9/main" objectType="Scroll" dx="16" fmlaLink="I24" horiz="1" max="5000" min="1" page="10" val="80"/>
</file>

<file path=xl/ctrlProps/ctrlProp8.xml><?xml version="1.0" encoding="utf-8"?>
<formControlPr xmlns="http://schemas.microsoft.com/office/spreadsheetml/2009/9/main" objectType="Scroll" dx="16" fmlaLink="F27" horiz="1" max="40" min="1" page="5" val="8"/>
</file>

<file path=xl/ctrlProps/ctrlProp9.xml><?xml version="1.0" encoding="utf-8"?>
<formControlPr xmlns="http://schemas.microsoft.com/office/spreadsheetml/2009/9/main" objectType="Scroll" dx="16" fmlaLink="F24" horiz="1" max="1000" min="1" page="10" val="232"/>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114300</xdr:colOff>
      <xdr:row>29</xdr:row>
      <xdr:rowOff>165100</xdr:rowOff>
    </xdr:from>
    <xdr:to>
      <xdr:col>18</xdr:col>
      <xdr:colOff>0</xdr:colOff>
      <xdr:row>49</xdr:row>
      <xdr:rowOff>12700</xdr:rowOff>
    </xdr:to>
    <xdr:graphicFrame macro="">
      <xdr:nvGraphicFramePr>
        <xdr:cNvPr id="1121" name="Chart 46">
          <a:extLst>
            <a:ext uri="{FF2B5EF4-FFF2-40B4-BE49-F238E27FC236}">
              <a16:creationId xmlns:a16="http://schemas.microsoft.com/office/drawing/2014/main" id="{00000000-0008-0000-0000-00006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60325</xdr:colOff>
      <xdr:row>0</xdr:row>
      <xdr:rowOff>28575</xdr:rowOff>
    </xdr:from>
    <xdr:to>
      <xdr:col>19</xdr:col>
      <xdr:colOff>73025</xdr:colOff>
      <xdr:row>10</xdr:row>
      <xdr:rowOff>38100</xdr:rowOff>
    </xdr:to>
    <xdr:sp macro="" textlink="">
      <xdr:nvSpPr>
        <xdr:cNvPr id="1101" name="Text Box 66">
          <a:extLst>
            <a:ext uri="{FF2B5EF4-FFF2-40B4-BE49-F238E27FC236}">
              <a16:creationId xmlns:a16="http://schemas.microsoft.com/office/drawing/2014/main" id="{00000000-0008-0000-0000-00004D040000}"/>
            </a:ext>
          </a:extLst>
        </xdr:cNvPr>
        <xdr:cNvSpPr txBox="1">
          <a:spLocks noChangeArrowheads="1"/>
        </xdr:cNvSpPr>
      </xdr:nvSpPr>
      <xdr:spPr bwMode="auto">
        <a:xfrm>
          <a:off x="304800" y="28575"/>
          <a:ext cx="9810750" cy="1628775"/>
        </a:xfrm>
        <a:prstGeom prst="rect">
          <a:avLst/>
        </a:prstGeom>
        <a:solidFill>
          <a:srgbClr val="FFFFFF"/>
        </a:solidFill>
        <a:ln w="38100">
          <a:solidFill>
            <a:srgbClr val="000000"/>
          </a:solidFill>
          <a:miter lim="800000"/>
          <a:headEnd/>
          <a:tailEnd/>
        </a:ln>
      </xdr:spPr>
      <xdr:txBody>
        <a:bodyPr vertOverflow="clip" wrap="square" lIns="36576" tIns="22860" rIns="0" bIns="0" anchor="t" upright="1"/>
        <a:lstStyle/>
        <a:p>
          <a:pPr algn="l" rtl="0">
            <a:defRPr sz="1000"/>
          </a:pPr>
          <a:r>
            <a:rPr lang="en-US" sz="1400" b="1" i="0" u="none" strike="noStrike" baseline="0">
              <a:solidFill>
                <a:srgbClr val="000000"/>
              </a:solidFill>
              <a:latin typeface="Verdana"/>
              <a:ea typeface="Verdana"/>
              <a:cs typeface="Verdana"/>
            </a:rPr>
            <a:t>Multiple dose kinetics</a:t>
          </a:r>
        </a:p>
        <a:p>
          <a:pPr algn="l" rtl="0">
            <a:defRPr sz="1000"/>
          </a:pPr>
          <a:r>
            <a:rPr lang="en-US" sz="1400" b="0" i="0" u="none" strike="noStrike" baseline="0">
              <a:solidFill>
                <a:srgbClr val="000000"/>
              </a:solidFill>
              <a:latin typeface="Verdana"/>
              <a:ea typeface="Verdana"/>
              <a:cs typeface="Verdana"/>
            </a:rPr>
            <a:t>This simulator is provided to allow you to experiment with the results of dose and dosing interval, as well as the effects of individual differences in total Clearance and Volume of Distribution. Absorption is assumed to be instantaneous and 100%.</a:t>
          </a:r>
        </a:p>
        <a:p>
          <a:pPr algn="l" rtl="0">
            <a:defRPr sz="1000"/>
          </a:pPr>
          <a:r>
            <a:rPr lang="en-US" sz="1400" b="0" i="0" u="none" strike="noStrike" baseline="0">
              <a:solidFill>
                <a:srgbClr val="000000"/>
              </a:solidFill>
              <a:latin typeface="Verdana"/>
              <a:ea typeface="Verdana"/>
              <a:cs typeface="Verdana"/>
            </a:rPr>
            <a:t>How to use it: Use the sliders to change the values highlighted in yellow: the dose, the volume of distribution Vd, the total clearance Cl</a:t>
          </a:r>
          <a:r>
            <a:rPr lang="en-US" sz="1200" b="0" i="0" u="none" strike="noStrike" baseline="0">
              <a:solidFill>
                <a:srgbClr val="000000"/>
              </a:solidFill>
              <a:latin typeface="Verdana"/>
              <a:ea typeface="Verdana"/>
              <a:cs typeface="Verdana"/>
            </a:rPr>
            <a:t>tot</a:t>
          </a:r>
          <a:r>
            <a:rPr lang="en-US" sz="1400" b="0" i="0" u="none" strike="noStrike" baseline="0">
              <a:solidFill>
                <a:srgbClr val="000000"/>
              </a:solidFill>
              <a:latin typeface="Verdana"/>
              <a:ea typeface="Verdana"/>
              <a:cs typeface="Verdana"/>
            </a:rPr>
            <a:t>, and the dosing interval </a:t>
          </a:r>
          <a:r>
            <a:rPr lang="en-US" sz="1400" b="0" i="0" u="none" strike="noStrike" baseline="0">
              <a:solidFill>
                <a:srgbClr val="000000"/>
              </a:solidFill>
              <a:latin typeface="Symbol"/>
              <a:ea typeface="Symbol"/>
              <a:cs typeface="Symbol"/>
            </a:rPr>
            <a:t>t</a:t>
          </a:r>
          <a:r>
            <a:rPr lang="en-US" sz="1400" b="0" i="0" u="none" strike="noStrike" baseline="0">
              <a:solidFill>
                <a:srgbClr val="000000"/>
              </a:solidFill>
              <a:latin typeface="Verdana"/>
              <a:ea typeface="Verdana"/>
              <a:cs typeface="Verdana"/>
            </a:rPr>
            <a:t>. The number of doses can also be set. Units of weight (g, mg, µg), volume (L, ml) and time (hr, min) may be changed using the dropdown menus. Two different drugs, conditions, or dosing regimens can be compared.</a:t>
          </a:r>
        </a:p>
      </xdr:txBody>
    </xdr:sp>
    <xdr:clientData/>
  </xdr:twoCellAnchor>
  <xdr:twoCellAnchor>
    <xdr:from>
      <xdr:col>17</xdr:col>
      <xdr:colOff>0</xdr:colOff>
      <xdr:row>27</xdr:row>
      <xdr:rowOff>0</xdr:rowOff>
    </xdr:from>
    <xdr:to>
      <xdr:col>18</xdr:col>
      <xdr:colOff>95199</xdr:colOff>
      <xdr:row>28</xdr:row>
      <xdr:rowOff>25400</xdr:rowOff>
    </xdr:to>
    <xdr:sp macro="" textlink="">
      <xdr:nvSpPr>
        <xdr:cNvPr id="1093" name="Text Box 69">
          <a:extLst>
            <a:ext uri="{FF2B5EF4-FFF2-40B4-BE49-F238E27FC236}">
              <a16:creationId xmlns:a16="http://schemas.microsoft.com/office/drawing/2014/main" id="{00000000-0008-0000-0000-000045040000}"/>
            </a:ext>
          </a:extLst>
        </xdr:cNvPr>
        <xdr:cNvSpPr txBox="1">
          <a:spLocks noChangeArrowheads="1"/>
        </xdr:cNvSpPr>
      </xdr:nvSpPr>
      <xdr:spPr bwMode="auto">
        <a:xfrm>
          <a:off x="13309600" y="4953000"/>
          <a:ext cx="292100" cy="279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Verdana"/>
              <a:ea typeface="Verdana"/>
              <a:cs typeface="Verdana"/>
            </a:rPr>
            <a:t>-1</a:t>
          </a:r>
        </a:p>
      </xdr:txBody>
    </xdr:sp>
    <xdr:clientData/>
  </xdr:twoCellAnchor>
  <xdr:twoCellAnchor editAs="oneCell">
    <xdr:from>
      <xdr:col>11</xdr:col>
      <xdr:colOff>38100</xdr:colOff>
      <xdr:row>21</xdr:row>
      <xdr:rowOff>38100</xdr:rowOff>
    </xdr:from>
    <xdr:to>
      <xdr:col>12</xdr:col>
      <xdr:colOff>317500</xdr:colOff>
      <xdr:row>22</xdr:row>
      <xdr:rowOff>25400</xdr:rowOff>
    </xdr:to>
    <xdr:sp macro="" textlink="">
      <xdr:nvSpPr>
        <xdr:cNvPr id="2" name="Drop Down -1023" hidden="1">
          <a:extLst>
            <a:ext uri="{63B3BB69-23CF-44E3-9099-C40C66FF867C}">
              <a14:compatExt xmlns:a14="http://schemas.microsoft.com/office/drawing/2010/main" spid="_x0000_s2"/>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4</xdr:col>
          <xdr:colOff>939800</xdr:colOff>
          <xdr:row>14</xdr:row>
          <xdr:rowOff>0</xdr:rowOff>
        </xdr:from>
        <xdr:to>
          <xdr:col>6</xdr:col>
          <xdr:colOff>165100</xdr:colOff>
          <xdr:row>15</xdr:row>
          <xdr:rowOff>25400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139700</xdr:rowOff>
        </xdr:from>
        <xdr:to>
          <xdr:col>9</xdr:col>
          <xdr:colOff>190500</xdr:colOff>
          <xdr:row>15</xdr:row>
          <xdr:rowOff>0</xdr:rowOff>
        </xdr:to>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177800</xdr:colOff>
          <xdr:row>18</xdr:row>
          <xdr:rowOff>25400</xdr:rowOff>
        </xdr:to>
        <xdr:sp macro="" textlink="">
          <xdr:nvSpPr>
            <xdr:cNvPr id="1028" name="Scroll Bar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114300</xdr:rowOff>
        </xdr:from>
        <xdr:to>
          <xdr:col>9</xdr:col>
          <xdr:colOff>190500</xdr:colOff>
          <xdr:row>18</xdr:row>
          <xdr:rowOff>12700</xdr:rowOff>
        </xdr:to>
        <xdr:sp macro="" textlink="">
          <xdr:nvSpPr>
            <xdr:cNvPr id="1032" name="Scroll Bar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19</xdr:row>
          <xdr:rowOff>127000</xdr:rowOff>
        </xdr:from>
        <xdr:to>
          <xdr:col>6</xdr:col>
          <xdr:colOff>165100</xdr:colOff>
          <xdr:row>20</xdr:row>
          <xdr:rowOff>152400</xdr:rowOff>
        </xdr:to>
        <xdr:sp macro="" textlink="">
          <xdr:nvSpPr>
            <xdr:cNvPr id="1033" name="Scroll Bar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127000</xdr:rowOff>
        </xdr:from>
        <xdr:to>
          <xdr:col>9</xdr:col>
          <xdr:colOff>203200</xdr:colOff>
          <xdr:row>21</xdr:row>
          <xdr:rowOff>25400</xdr:rowOff>
        </xdr:to>
        <xdr:sp macro="" textlink="">
          <xdr:nvSpPr>
            <xdr:cNvPr id="1034" name="Scroll Bar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23</xdr:row>
          <xdr:rowOff>12700</xdr:rowOff>
        </xdr:from>
        <xdr:to>
          <xdr:col>9</xdr:col>
          <xdr:colOff>190500</xdr:colOff>
          <xdr:row>24</xdr:row>
          <xdr:rowOff>50800</xdr:rowOff>
        </xdr:to>
        <xdr:sp macro="" textlink="">
          <xdr:nvSpPr>
            <xdr:cNvPr id="1057" name="Scroll Bar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152400</xdr:rowOff>
        </xdr:from>
        <xdr:to>
          <xdr:col>6</xdr:col>
          <xdr:colOff>177800</xdr:colOff>
          <xdr:row>27</xdr:row>
          <xdr:rowOff>12700</xdr:rowOff>
        </xdr:to>
        <xdr:sp macro="" textlink="">
          <xdr:nvSpPr>
            <xdr:cNvPr id="1071" name="Scroll Bar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152400</xdr:rowOff>
        </xdr:from>
        <xdr:to>
          <xdr:col>6</xdr:col>
          <xdr:colOff>139700</xdr:colOff>
          <xdr:row>24</xdr:row>
          <xdr:rowOff>25400</xdr:rowOff>
        </xdr:to>
        <xdr:sp macro="" textlink="">
          <xdr:nvSpPr>
            <xdr:cNvPr id="1092" name="Scroll Bar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139700</xdr:rowOff>
        </xdr:from>
        <xdr:to>
          <xdr:col>9</xdr:col>
          <xdr:colOff>203200</xdr:colOff>
          <xdr:row>27</xdr:row>
          <xdr:rowOff>0</xdr:rowOff>
        </xdr:to>
        <xdr:sp macro="" textlink="">
          <xdr:nvSpPr>
            <xdr:cNvPr id="1095" name="Scroll Bar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15</xdr:row>
          <xdr:rowOff>25400</xdr:rowOff>
        </xdr:from>
        <xdr:to>
          <xdr:col>10</xdr:col>
          <xdr:colOff>215900</xdr:colOff>
          <xdr:row>16</xdr:row>
          <xdr:rowOff>12700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38100</xdr:rowOff>
        </xdr:from>
        <xdr:to>
          <xdr:col>12</xdr:col>
          <xdr:colOff>317500</xdr:colOff>
          <xdr:row>22</xdr:row>
          <xdr:rowOff>25400</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25400</xdr:rowOff>
        </xdr:from>
        <xdr:to>
          <xdr:col>10</xdr:col>
          <xdr:colOff>12700</xdr:colOff>
          <xdr:row>22</xdr:row>
          <xdr:rowOff>12700</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xdr:row>
          <xdr:rowOff>12700</xdr:rowOff>
        </xdr:from>
        <xdr:to>
          <xdr:col>6</xdr:col>
          <xdr:colOff>165100</xdr:colOff>
          <xdr:row>24</xdr:row>
          <xdr:rowOff>50800</xdr:rowOff>
        </xdr:to>
        <xdr:sp macro="" textlink="">
          <xdr:nvSpPr>
            <xdr:cNvPr id="1106" name="Scroll Bar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25400</xdr:rowOff>
        </xdr:from>
        <xdr:to>
          <xdr:col>10</xdr:col>
          <xdr:colOff>12700</xdr:colOff>
          <xdr:row>22</xdr:row>
          <xdr:rowOff>12700</xdr:rowOff>
        </xdr:to>
        <xdr:sp macro="" textlink="">
          <xdr:nvSpPr>
            <xdr:cNvPr id="1110" name="Drop Down -1022"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xdr:row>
          <xdr:rowOff>12700</xdr:rowOff>
        </xdr:from>
        <xdr:to>
          <xdr:col>6</xdr:col>
          <xdr:colOff>165100</xdr:colOff>
          <xdr:row>24</xdr:row>
          <xdr:rowOff>50800</xdr:rowOff>
        </xdr:to>
        <xdr:sp macro="" textlink="">
          <xdr:nvSpPr>
            <xdr:cNvPr id="1109" name="Scroll Bar -1021"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25400</xdr:rowOff>
        </xdr:from>
        <xdr:to>
          <xdr:col>10</xdr:col>
          <xdr:colOff>12700</xdr:colOff>
          <xdr:row>22</xdr:row>
          <xdr:rowOff>12700</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xdr:row>
          <xdr:rowOff>12700</xdr:rowOff>
        </xdr:from>
        <xdr:to>
          <xdr:col>6</xdr:col>
          <xdr:colOff>165100</xdr:colOff>
          <xdr:row>24</xdr:row>
          <xdr:rowOff>50800</xdr:rowOff>
        </xdr:to>
        <xdr:sp macro="" textlink="">
          <xdr:nvSpPr>
            <xdr:cNvPr id="1111" name="Scroll Bar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25400</xdr:rowOff>
        </xdr:from>
        <xdr:to>
          <xdr:col>10</xdr:col>
          <xdr:colOff>12700</xdr:colOff>
          <xdr:row>22</xdr:row>
          <xdr:rowOff>12700</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xdr:row>
          <xdr:rowOff>12700</xdr:rowOff>
        </xdr:from>
        <xdr:to>
          <xdr:col>6</xdr:col>
          <xdr:colOff>165100</xdr:colOff>
          <xdr:row>24</xdr:row>
          <xdr:rowOff>50800</xdr:rowOff>
        </xdr:to>
        <xdr:sp macro="" textlink="">
          <xdr:nvSpPr>
            <xdr:cNvPr id="1113" name="Scroll Bar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25400</xdr:rowOff>
        </xdr:from>
        <xdr:to>
          <xdr:col>10</xdr:col>
          <xdr:colOff>12700</xdr:colOff>
          <xdr:row>22</xdr:row>
          <xdr:rowOff>12700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xdr:row>
          <xdr:rowOff>12700</xdr:rowOff>
        </xdr:from>
        <xdr:to>
          <xdr:col>6</xdr:col>
          <xdr:colOff>165100</xdr:colOff>
          <xdr:row>24</xdr:row>
          <xdr:rowOff>50800</xdr:rowOff>
        </xdr:to>
        <xdr:sp macro="" textlink="">
          <xdr:nvSpPr>
            <xdr:cNvPr id="1115" name="Scroll Bar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omments" Target="../comments1.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U499"/>
  <sheetViews>
    <sheetView showGridLines="0" showRowColHeaders="0" tabSelected="1" showOutlineSymbols="0" topLeftCell="A11" workbookViewId="0">
      <selection activeCell="AN23" sqref="AN23"/>
    </sheetView>
  </sheetViews>
  <sheetFormatPr baseColWidth="10" defaultColWidth="10.6640625" defaultRowHeight="13" x14ac:dyDescent="0.15"/>
  <cols>
    <col min="1" max="1" width="1" style="60" customWidth="1"/>
    <col min="2" max="4" width="1" style="4" customWidth="1"/>
    <col min="5" max="5" width="9.33203125" style="2" customWidth="1"/>
    <col min="6" max="6" width="22.33203125" style="1" customWidth="1"/>
    <col min="7" max="7" width="4.6640625" style="1" customWidth="1"/>
    <col min="8" max="8" width="10.1640625" style="2" hidden="1" customWidth="1"/>
    <col min="9" max="9" width="22.1640625" style="1" customWidth="1"/>
    <col min="10" max="10" width="6.6640625" style="2" customWidth="1"/>
    <col min="11" max="11" width="4.33203125" style="1" customWidth="1"/>
    <col min="12" max="12" width="4.6640625" style="1" customWidth="1"/>
    <col min="13" max="13" width="6.83203125" style="1" customWidth="1"/>
    <col min="14" max="14" width="15.33203125" style="1" customWidth="1"/>
    <col min="15" max="15" width="11.6640625" style="1" customWidth="1"/>
    <col min="16" max="16" width="11.83203125" style="1" customWidth="1"/>
    <col min="17" max="17" width="4.6640625" style="1" customWidth="1"/>
    <col min="18" max="18" width="2.1640625" style="1" customWidth="1"/>
    <col min="19" max="19" width="4.33203125" style="1" customWidth="1"/>
    <col min="20" max="20" width="2.6640625" style="1" customWidth="1"/>
    <col min="21" max="21" width="3.1640625" style="1" customWidth="1"/>
    <col min="22" max="16384" width="10.6640625" style="1"/>
  </cols>
  <sheetData>
    <row r="1" spans="1:21" x14ac:dyDescent="0.15">
      <c r="E1" s="2" t="s">
        <v>29</v>
      </c>
      <c r="F1" s="1" t="s">
        <v>30</v>
      </c>
      <c r="G1" s="1" t="s">
        <v>31</v>
      </c>
      <c r="I1" s="1" t="s">
        <v>32</v>
      </c>
      <c r="J1" s="2" t="s">
        <v>33</v>
      </c>
    </row>
    <row r="2" spans="1:21" x14ac:dyDescent="0.15">
      <c r="A2" s="61">
        <v>0</v>
      </c>
      <c r="B2" s="5">
        <f>$I$6*D_1/(Vd_1*1000)</f>
        <v>1</v>
      </c>
      <c r="C2" s="5">
        <v>0</v>
      </c>
      <c r="D2" s="5">
        <f>IF(D_2=0,"",$I$6*D_2/(Vd_2*1000))</f>
        <v>1.0683760683760681</v>
      </c>
      <c r="E2" s="1" t="s">
        <v>25</v>
      </c>
      <c r="F2" s="2" t="s">
        <v>27</v>
      </c>
      <c r="G2" s="1" t="s">
        <v>3</v>
      </c>
      <c r="I2" s="1">
        <v>1000</v>
      </c>
      <c r="J2" s="2" t="s">
        <v>25</v>
      </c>
      <c r="K2" s="1">
        <v>1E-3</v>
      </c>
    </row>
    <row r="3" spans="1:21" x14ac:dyDescent="0.15">
      <c r="A3" s="61">
        <f>A2+IF(Doses=1, T_1/500,T_1/ROUND(500/(Doses-1),0))</f>
        <v>0.3267605633802817</v>
      </c>
      <c r="B3" s="5">
        <f>B2*EXP((A2-A3)*Cl_1*$I$6/(Vd_1*1000))+IF(ABS(ROUND(A3/T_1,0)-(A3/T_1))&lt;0.00001,$I$6*D_1/(Vd_1*1000),0)</f>
        <v>0.95216771879112139</v>
      </c>
      <c r="C3" s="31">
        <f>C2+IF(Doses2=1, T_2/500,T_2/ROUND(500/(Doses2-1),0))</f>
        <v>0.11267605633802817</v>
      </c>
      <c r="D3" s="5">
        <f>IF(D_2=0,"",D2*EXP((C2-C3)*$I$6*Cl_2/(Vd_2*1000))+IF(ABS(ROUND(C3/T_2,0)-(C3/T_2))&lt;0.00001,$I$6*D_2/(Vd_2*1000),0))</f>
        <v>1.030480998306514</v>
      </c>
      <c r="E3" s="1" t="s">
        <v>26</v>
      </c>
      <c r="F3" s="2" t="s">
        <v>6</v>
      </c>
      <c r="G3" s="1" t="s">
        <v>14</v>
      </c>
      <c r="I3" s="1">
        <v>1</v>
      </c>
      <c r="J3" s="2" t="s">
        <v>26</v>
      </c>
      <c r="K3" s="1">
        <v>1</v>
      </c>
    </row>
    <row r="4" spans="1:21" x14ac:dyDescent="0.15">
      <c r="A4" s="61">
        <f t="shared" ref="A4:A67" si="0">A3+IF(Doses=1, T_1/500,T_1/ROUND(500/(Doses-1),0))</f>
        <v>0.6535211267605634</v>
      </c>
      <c r="B4" s="5">
        <f t="shared" ref="B4:B67" si="1">B3*EXP((A3-A4)*Cl_1*$I$6/(Vd_1*1000))+IF(ABS(ROUND(A4/T_1,0)-(A4/T_1))&lt;0.00001,$I$6*D_1/(Vd_1*1000),0)</f>
        <v>0.90662336470788807</v>
      </c>
      <c r="C4" s="31">
        <f t="shared" ref="C4:C67" si="2">C3+IF(Doses2=1, T_2/500,T_2/ROUND(500/(Doses2-1),0))</f>
        <v>0.22535211267605634</v>
      </c>
      <c r="D4" s="5">
        <f t="shared" ref="D4:D67" si="3">IF(D_2=0,"",D3*EXP((C3-C4)*$I$6*Cl_2/(Vd_2*1000))+IF(ABS(ROUND(C4/T_2,0)-(C4/T_2))&lt;0.00001,$I$6*D_2/(Vd_2*1000),0))</f>
        <v>0.99393005824705927</v>
      </c>
      <c r="E4" s="1" t="s">
        <v>15</v>
      </c>
      <c r="F4" s="2"/>
      <c r="J4" s="2" t="s">
        <v>15</v>
      </c>
      <c r="K4" s="1">
        <v>1000</v>
      </c>
    </row>
    <row r="5" spans="1:21" x14ac:dyDescent="0.15">
      <c r="A5" s="61">
        <f t="shared" si="0"/>
        <v>0.9802816901408451</v>
      </c>
      <c r="B5" s="5">
        <f t="shared" si="1"/>
        <v>0.86325750097664067</v>
      </c>
      <c r="C5" s="31">
        <f t="shared" si="2"/>
        <v>0.3380281690140845</v>
      </c>
      <c r="D5" s="5">
        <f t="shared" si="3"/>
        <v>0.95867557219444743</v>
      </c>
      <c r="E5" s="1">
        <v>2</v>
      </c>
      <c r="F5" s="1">
        <v>1</v>
      </c>
      <c r="G5" s="1">
        <v>1</v>
      </c>
    </row>
    <row r="6" spans="1:21" x14ac:dyDescent="0.15">
      <c r="A6" s="61">
        <f t="shared" si="0"/>
        <v>1.3070422535211268</v>
      </c>
      <c r="B6" s="5">
        <f t="shared" si="1"/>
        <v>0.82196592543425218</v>
      </c>
      <c r="C6" s="31">
        <f t="shared" si="2"/>
        <v>0.45070422535211269</v>
      </c>
      <c r="D6" s="5">
        <f t="shared" si="3"/>
        <v>0.92467155520303468</v>
      </c>
      <c r="E6" s="1" t="str">
        <f>INDEX(E2:E4,E5)</f>
        <v>mg</v>
      </c>
      <c r="F6" s="1" t="str">
        <f>INDEX(F2:F3,F5)</f>
        <v>hr</v>
      </c>
      <c r="G6" s="1" t="str">
        <f>INDEX(G2:G3,G5)</f>
        <v>L</v>
      </c>
      <c r="I6" s="1">
        <f>INDEX(I2:I3,G5)</f>
        <v>1000</v>
      </c>
      <c r="J6" s="2">
        <v>2</v>
      </c>
      <c r="K6" s="1">
        <f>INDEX(K2:K4,J6)</f>
        <v>1</v>
      </c>
    </row>
    <row r="7" spans="1:21" x14ac:dyDescent="0.15">
      <c r="A7" s="61">
        <f t="shared" si="0"/>
        <v>1.6338028169014085</v>
      </c>
      <c r="B7" s="5">
        <f t="shared" si="1"/>
        <v>0.78264942014476491</v>
      </c>
      <c r="C7" s="31">
        <f t="shared" si="2"/>
        <v>0.56338028169014087</v>
      </c>
      <c r="D7" s="5">
        <f t="shared" si="3"/>
        <v>0.89187365340333957</v>
      </c>
    </row>
    <row r="8" spans="1:21" x14ac:dyDescent="0.15">
      <c r="A8" s="61">
        <f t="shared" si="0"/>
        <v>1.9605633802816902</v>
      </c>
      <c r="B8" s="5">
        <f t="shared" si="1"/>
        <v>0.74521351299243477</v>
      </c>
      <c r="C8" s="31">
        <f t="shared" si="2"/>
        <v>0.676056338028169</v>
      </c>
      <c r="D8" s="5">
        <f t="shared" si="3"/>
        <v>0.86023908614812095</v>
      </c>
    </row>
    <row r="9" spans="1:21" x14ac:dyDescent="0.15">
      <c r="A9" s="61">
        <f t="shared" si="0"/>
        <v>2.2873239436619719</v>
      </c>
      <c r="B9" s="5">
        <f t="shared" si="1"/>
        <v>0.7095682506783243</v>
      </c>
      <c r="C9" s="31">
        <f t="shared" si="2"/>
        <v>0.78873239436619713</v>
      </c>
      <c r="D9" s="5">
        <f t="shared" si="3"/>
        <v>0.82972659021052242</v>
      </c>
    </row>
    <row r="10" spans="1:21" x14ac:dyDescent="0.15">
      <c r="A10" s="61">
        <f t="shared" si="0"/>
        <v>2.6140845070422536</v>
      </c>
      <c r="B10" s="5">
        <f t="shared" si="1"/>
        <v>0.67562798257498657</v>
      </c>
      <c r="C10" s="31">
        <f t="shared" si="2"/>
        <v>0.90140845070422526</v>
      </c>
      <c r="D10" s="5">
        <f t="shared" si="3"/>
        <v>0.80029636596149678</v>
      </c>
    </row>
    <row r="11" spans="1:21" ht="14" thickBot="1" x14ac:dyDescent="0.2">
      <c r="A11" s="61">
        <f t="shared" si="0"/>
        <v>2.9408450704225353</v>
      </c>
      <c r="B11" s="5">
        <f t="shared" si="1"/>
        <v>0.64331115491987245</v>
      </c>
      <c r="C11" s="31">
        <f t="shared" si="2"/>
        <v>1.0140845070422535</v>
      </c>
      <c r="D11" s="5">
        <f t="shared" si="3"/>
        <v>0.7719100254563056</v>
      </c>
    </row>
    <row r="12" spans="1:21" ht="21" thickTop="1" x14ac:dyDescent="0.2">
      <c r="A12" s="61">
        <f t="shared" si="0"/>
        <v>3.267605633802817</v>
      </c>
      <c r="B12" s="5">
        <f t="shared" si="1"/>
        <v>0.61254011485293669</v>
      </c>
      <c r="C12" s="31">
        <f t="shared" si="2"/>
        <v>1.1267605633802817</v>
      </c>
      <c r="D12" s="5">
        <f t="shared" si="3"/>
        <v>0.74453054236237926</v>
      </c>
      <c r="E12" s="14"/>
      <c r="F12" s="15" t="s">
        <v>10</v>
      </c>
      <c r="G12" s="16"/>
      <c r="H12" s="17"/>
      <c r="I12" s="18" t="s">
        <v>13</v>
      </c>
      <c r="J12" s="19"/>
      <c r="K12" s="20"/>
      <c r="L12" s="20"/>
      <c r="M12" s="21"/>
      <c r="N12" s="43"/>
      <c r="O12" s="44" t="s">
        <v>11</v>
      </c>
      <c r="P12" s="45" t="s">
        <v>12</v>
      </c>
      <c r="Q12" s="20"/>
      <c r="R12" s="20"/>
      <c r="S12" s="21"/>
    </row>
    <row r="13" spans="1:21" x14ac:dyDescent="0.15">
      <c r="A13" s="61">
        <f t="shared" si="0"/>
        <v>3.5943661971830987</v>
      </c>
      <c r="B13" s="5">
        <f t="shared" si="1"/>
        <v>0.5832409238275722</v>
      </c>
      <c r="C13" s="31">
        <f t="shared" si="2"/>
        <v>1.23943661971831</v>
      </c>
      <c r="D13" s="5">
        <f t="shared" si="3"/>
        <v>0.71812220366322543</v>
      </c>
      <c r="E13" s="22"/>
      <c r="F13" s="6"/>
      <c r="G13" s="6"/>
      <c r="H13" s="7"/>
      <c r="I13" s="6"/>
      <c r="J13" s="8"/>
      <c r="K13" s="9"/>
      <c r="L13" s="9"/>
      <c r="M13" s="23"/>
      <c r="N13" s="46"/>
      <c r="O13" s="9"/>
      <c r="P13" s="9"/>
      <c r="Q13" s="9"/>
      <c r="R13" s="9"/>
      <c r="S13" s="23"/>
      <c r="T13" s="3"/>
      <c r="U13" s="3"/>
    </row>
    <row r="14" spans="1:21" x14ac:dyDescent="0.15">
      <c r="A14" s="61">
        <f t="shared" si="0"/>
        <v>3.9211267605633804</v>
      </c>
      <c r="B14" s="5">
        <f t="shared" si="1"/>
        <v>0.5553431799465256</v>
      </c>
      <c r="C14" s="31">
        <f t="shared" si="2"/>
        <v>1.3521126760563382</v>
      </c>
      <c r="D14" s="5">
        <f t="shared" si="3"/>
        <v>0.69265056307538941</v>
      </c>
      <c r="E14" s="22"/>
      <c r="F14" s="6"/>
      <c r="G14" s="6"/>
      <c r="H14" s="7"/>
      <c r="I14" s="6"/>
      <c r="J14" s="8"/>
      <c r="K14" s="9"/>
      <c r="L14" s="9"/>
      <c r="M14" s="23"/>
      <c r="N14" s="46"/>
      <c r="O14" s="9"/>
      <c r="P14" s="9"/>
      <c r="Q14" s="9"/>
      <c r="R14" s="9"/>
      <c r="S14" s="23"/>
      <c r="T14" s="3"/>
      <c r="U14" s="3"/>
    </row>
    <row r="15" spans="1:21" x14ac:dyDescent="0.15">
      <c r="A15" s="61">
        <f t="shared" si="0"/>
        <v>4.2478873239436616</v>
      </c>
      <c r="B15" s="5">
        <f t="shared" si="1"/>
        <v>0.52877984879589046</v>
      </c>
      <c r="C15" s="31">
        <f t="shared" si="2"/>
        <v>1.4647887323943665</v>
      </c>
      <c r="D15" s="5">
        <f t="shared" si="3"/>
        <v>0.6680823961177047</v>
      </c>
      <c r="E15" s="22"/>
      <c r="F15" s="6">
        <v>500</v>
      </c>
      <c r="G15" s="6"/>
      <c r="H15" s="7"/>
      <c r="I15" s="6">
        <v>500</v>
      </c>
      <c r="J15" s="8"/>
      <c r="K15" s="9"/>
      <c r="L15" s="9"/>
      <c r="M15" s="23"/>
      <c r="N15" s="46"/>
      <c r="O15" s="9"/>
      <c r="P15" s="9"/>
      <c r="Q15" s="9"/>
      <c r="R15" s="9"/>
      <c r="S15" s="23"/>
      <c r="T15" s="3"/>
      <c r="U15" s="3"/>
    </row>
    <row r="16" spans="1:21" ht="20" x14ac:dyDescent="0.2">
      <c r="A16" s="61">
        <f t="shared" si="0"/>
        <v>4.5746478873239429</v>
      </c>
      <c r="B16" s="5">
        <f t="shared" si="1"/>
        <v>0.50348710237069716</v>
      </c>
      <c r="C16" s="31">
        <f t="shared" si="2"/>
        <v>1.5774647887323947</v>
      </c>
      <c r="D16" s="5">
        <f t="shared" si="3"/>
        <v>0.6443856567742281</v>
      </c>
      <c r="E16" s="24" t="s">
        <v>21</v>
      </c>
      <c r="F16" s="33">
        <f>ROUND(F15/10^(ROUNDUP(LOG(F15+0.0001),0)),3)*10^(ROUNDUP(LOG(F15+0.0001),0))/10</f>
        <v>50</v>
      </c>
      <c r="G16" s="36"/>
      <c r="H16" s="37" t="s">
        <v>2</v>
      </c>
      <c r="I16" s="34">
        <f>ROUND(I15/10^(ROUNDUP(LOG(I15+0.0001),0)),3)*10^(ROUNDUP(LOG(I15+0.0001),0))/10</f>
        <v>50</v>
      </c>
      <c r="J16" s="10"/>
      <c r="K16" s="11"/>
      <c r="L16" s="9"/>
      <c r="M16" s="23"/>
      <c r="N16" s="41" t="s">
        <v>22</v>
      </c>
      <c r="O16" s="58">
        <f>IF(D_1=0,0,ROUND($I$6*D_1/(Cl_1*$I$6)/T_1/10^(ROUNDUP(LOG(D_1/(Cl_1*$I$6)/T_1),0)),2)*10^(ROUNDUP(LOG(D_1/(Cl_1*$I$6)/T_1),0)))</f>
        <v>0.287356</v>
      </c>
      <c r="P16" s="59">
        <f>IF(D_2=0,0,ROUND($I$6*D_2/(Cl_2*$I$6)/T_2/10^(ROUNDUP(LOG(D_2/(Cl_2*$I$6)/T_2),0)),2)*10^(ROUNDUP(LOG(D_2/(Cl_2*$I$6)/T_2),0)))</f>
        <v>0.41666700000000001</v>
      </c>
      <c r="Q16" s="32" t="str">
        <f>$E$6</f>
        <v>mg</v>
      </c>
      <c r="R16" s="51" t="s">
        <v>4</v>
      </c>
      <c r="S16" s="55" t="str">
        <f>$G$6</f>
        <v>L</v>
      </c>
      <c r="T16" s="3"/>
      <c r="U16" s="3"/>
    </row>
    <row r="17" spans="1:21" x14ac:dyDescent="0.15">
      <c r="A17" s="61">
        <f t="shared" si="0"/>
        <v>4.9014084507042242</v>
      </c>
      <c r="B17" s="5">
        <f t="shared" si="1"/>
        <v>0.4794041657050585</v>
      </c>
      <c r="C17" s="31">
        <f t="shared" si="2"/>
        <v>1.6901408450704229</v>
      </c>
      <c r="D17" s="5">
        <f t="shared" si="3"/>
        <v>0.62152943569433061</v>
      </c>
      <c r="E17" s="22"/>
      <c r="F17" s="38"/>
      <c r="G17" s="38"/>
      <c r="H17" s="37"/>
      <c r="I17" s="38"/>
      <c r="J17" s="8"/>
      <c r="K17" s="9"/>
      <c r="L17" s="9"/>
      <c r="M17" s="23"/>
      <c r="N17" s="47"/>
      <c r="O17" s="53"/>
      <c r="P17" s="53"/>
      <c r="Q17" s="53"/>
      <c r="R17" s="53"/>
      <c r="S17" s="54"/>
      <c r="T17" s="3"/>
      <c r="U17" s="3"/>
    </row>
    <row r="18" spans="1:21" x14ac:dyDescent="0.15">
      <c r="A18" s="61">
        <f t="shared" si="0"/>
        <v>5.2281690140845054</v>
      </c>
      <c r="B18" s="5">
        <f t="shared" si="1"/>
        <v>0.45647317083834632</v>
      </c>
      <c r="C18" s="31">
        <f t="shared" si="2"/>
        <v>1.8028169014084512</v>
      </c>
      <c r="D18" s="5">
        <f t="shared" si="3"/>
        <v>0.59948391987542282</v>
      </c>
      <c r="E18" s="22"/>
      <c r="F18" s="6">
        <v>1699</v>
      </c>
      <c r="G18" s="6"/>
      <c r="H18" s="7"/>
      <c r="I18" s="6">
        <v>1670</v>
      </c>
      <c r="J18" s="8"/>
      <c r="K18" s="9"/>
      <c r="L18" s="9"/>
      <c r="M18" s="23"/>
      <c r="N18" s="48"/>
      <c r="O18" s="53"/>
      <c r="P18" s="53"/>
      <c r="Q18" s="53"/>
      <c r="R18" s="53"/>
      <c r="S18" s="54"/>
      <c r="T18" s="3"/>
      <c r="U18" s="3"/>
    </row>
    <row r="19" spans="1:21" ht="20" x14ac:dyDescent="0.2">
      <c r="A19" s="61">
        <f t="shared" si="0"/>
        <v>5.5549295774647867</v>
      </c>
      <c r="B19" s="5">
        <f t="shared" si="1"/>
        <v>0.43463901776649805</v>
      </c>
      <c r="C19" s="31">
        <f t="shared" si="2"/>
        <v>1.9154929577464794</v>
      </c>
      <c r="D19" s="5">
        <f t="shared" si="3"/>
        <v>0.57822035377572467</v>
      </c>
      <c r="E19" s="24" t="s">
        <v>7</v>
      </c>
      <c r="F19" s="33">
        <f>ROUND((10^(F18/1000))/10^ROUNDUP(LOG(10^(F18/1000)),0),3)*10^ROUNDUP(LOG(10^(F18/1000)),0)</f>
        <v>50</v>
      </c>
      <c r="G19" s="36"/>
      <c r="H19" s="37" t="s">
        <v>0</v>
      </c>
      <c r="I19" s="34">
        <f>ROUND((10^(I18/1000))/10^ROUNDUP(LOG(10^(I18/1000)),0),3)*10^ROUNDUP(LOG(10^(I18/1000)),0)</f>
        <v>46.800000000000004</v>
      </c>
      <c r="J19" s="32" t="s">
        <v>3</v>
      </c>
      <c r="K19" s="42"/>
      <c r="L19" s="42"/>
      <c r="M19" s="23"/>
      <c r="N19" s="41" t="s">
        <v>23</v>
      </c>
      <c r="O19" s="58">
        <f>$I$6*D_1/Vd_1/1000/(1-EXP(-T_1*O28))</f>
        <v>1.0317866762328205</v>
      </c>
      <c r="P19" s="59">
        <f>$I$6*D_2/(Vd_2*1000)/(1-EXP(-T_2*P28))</f>
        <v>1.1571136939545175</v>
      </c>
      <c r="Q19" s="32" t="str">
        <f>$E$6</f>
        <v>mg</v>
      </c>
      <c r="R19" s="51" t="s">
        <v>4</v>
      </c>
      <c r="S19" s="55" t="str">
        <f>$G$6</f>
        <v>L</v>
      </c>
      <c r="T19" s="3"/>
      <c r="U19" s="3"/>
    </row>
    <row r="20" spans="1:21" ht="12.75" customHeight="1" x14ac:dyDescent="0.2">
      <c r="A20" s="61">
        <f t="shared" si="0"/>
        <v>5.8816901408450679</v>
      </c>
      <c r="B20" s="5">
        <f t="shared" si="1"/>
        <v>0.41384924204434015</v>
      </c>
      <c r="C20" s="31">
        <f t="shared" si="2"/>
        <v>2.0281690140845074</v>
      </c>
      <c r="D20" s="5">
        <f t="shared" si="3"/>
        <v>0.55771100180635758</v>
      </c>
      <c r="E20" s="22"/>
      <c r="F20" s="6"/>
      <c r="G20" s="6"/>
      <c r="H20" s="7"/>
      <c r="I20" s="6"/>
      <c r="J20" s="50"/>
      <c r="K20" s="42"/>
      <c r="L20" s="42"/>
      <c r="M20" s="23"/>
      <c r="N20" s="48"/>
      <c r="O20" s="58"/>
      <c r="P20" s="58"/>
      <c r="Q20" s="53"/>
      <c r="R20" s="53"/>
      <c r="S20" s="54"/>
    </row>
    <row r="21" spans="1:21" ht="12.75" customHeight="1" x14ac:dyDescent="0.2">
      <c r="A21" s="61">
        <f t="shared" si="0"/>
        <v>6.2084507042253492</v>
      </c>
      <c r="B21" s="5">
        <f t="shared" si="1"/>
        <v>0.394053888720794</v>
      </c>
      <c r="C21" s="31">
        <f t="shared" si="2"/>
        <v>2.1408450704225355</v>
      </c>
      <c r="D21" s="5">
        <f t="shared" si="3"/>
        <v>0.53792911215383332</v>
      </c>
      <c r="E21" s="22"/>
      <c r="F21" s="6">
        <v>875</v>
      </c>
      <c r="G21" s="6"/>
      <c r="H21" s="7"/>
      <c r="I21" s="6">
        <v>1175</v>
      </c>
      <c r="J21" s="50"/>
      <c r="K21" s="42"/>
      <c r="L21" s="42"/>
      <c r="M21" s="23"/>
      <c r="N21" s="48"/>
      <c r="O21" s="58"/>
      <c r="P21" s="58"/>
      <c r="Q21" s="53"/>
      <c r="R21" s="53"/>
      <c r="S21" s="54"/>
    </row>
    <row r="22" spans="1:21" ht="20" x14ac:dyDescent="0.2">
      <c r="A22" s="61">
        <f t="shared" si="0"/>
        <v>6.5352112676056304</v>
      </c>
      <c r="B22" s="5">
        <f t="shared" si="1"/>
        <v>0.37520539230404881</v>
      </c>
      <c r="C22" s="31">
        <f t="shared" si="2"/>
        <v>2.2535211267605635</v>
      </c>
      <c r="D22" s="5">
        <f t="shared" si="3"/>
        <v>0.51884888188575229</v>
      </c>
      <c r="E22" s="24" t="s">
        <v>8</v>
      </c>
      <c r="F22" s="33">
        <f>ROUND((10*10^(F21/1000))/10^(ROUNDUP(LOG(10*10^(F21/1000)),0)),3)*10^ROUNDUP(LOG(10^(F21/1000)),0)</f>
        <v>7.5</v>
      </c>
      <c r="G22" s="36"/>
      <c r="H22" s="37" t="s">
        <v>1</v>
      </c>
      <c r="I22" s="34">
        <f>ROUND((10*10^(I21/1000))/10^(ROUNDUP(LOG(10*10^(I21/1000)),0)),3)*10^ROUNDUP(LOG(10^(I21/1000)),0)</f>
        <v>15</v>
      </c>
      <c r="J22" s="32"/>
      <c r="K22" s="51" t="s">
        <v>28</v>
      </c>
      <c r="L22" s="52"/>
      <c r="M22" s="23"/>
      <c r="N22" s="41" t="s">
        <v>24</v>
      </c>
      <c r="O22" s="58">
        <f>O19*EXP(-T_1*O28)</f>
        <v>3.178667623282054E-2</v>
      </c>
      <c r="P22" s="59">
        <f>P19*EXP(-T_2*P28)</f>
        <v>8.8737625578449442E-2</v>
      </c>
      <c r="Q22" s="32" t="str">
        <f>$E$6</f>
        <v>mg</v>
      </c>
      <c r="R22" s="51" t="s">
        <v>4</v>
      </c>
      <c r="S22" s="55" t="str">
        <f>$G$6</f>
        <v>L</v>
      </c>
    </row>
    <row r="23" spans="1:21" x14ac:dyDescent="0.15">
      <c r="A23" s="61">
        <f t="shared" si="0"/>
        <v>6.8619718309859117</v>
      </c>
      <c r="B23" s="5">
        <f t="shared" si="1"/>
        <v>0.35725846246827392</v>
      </c>
      <c r="C23" s="31">
        <f t="shared" si="2"/>
        <v>2.3661971830985915</v>
      </c>
      <c r="D23" s="5">
        <f t="shared" si="3"/>
        <v>0.50044542329419439</v>
      </c>
      <c r="E23" s="22"/>
      <c r="F23" s="6"/>
      <c r="G23" s="6"/>
      <c r="H23" s="7"/>
      <c r="I23" s="6"/>
      <c r="J23" s="50"/>
      <c r="K23" s="42"/>
      <c r="L23" s="42"/>
      <c r="M23" s="23"/>
      <c r="N23" s="48"/>
      <c r="O23" s="53"/>
      <c r="P23" s="53"/>
      <c r="Q23" s="53"/>
      <c r="R23" s="53"/>
      <c r="S23" s="54"/>
    </row>
    <row r="24" spans="1:21" x14ac:dyDescent="0.15">
      <c r="A24" s="61">
        <f t="shared" si="0"/>
        <v>7.1887323943661929</v>
      </c>
      <c r="B24" s="5">
        <f t="shared" si="1"/>
        <v>0.34016997522723985</v>
      </c>
      <c r="C24" s="31">
        <f t="shared" si="2"/>
        <v>2.4788732394366195</v>
      </c>
      <c r="D24" s="5">
        <f t="shared" si="3"/>
        <v>0.48269473143290342</v>
      </c>
      <c r="E24" s="22"/>
      <c r="F24" s="6">
        <v>232</v>
      </c>
      <c r="G24" s="6"/>
      <c r="H24" s="7"/>
      <c r="I24" s="6">
        <v>80</v>
      </c>
      <c r="J24" s="50"/>
      <c r="K24" s="42"/>
      <c r="L24" s="42"/>
      <c r="M24" s="23"/>
      <c r="N24" s="48"/>
      <c r="O24" s="53"/>
      <c r="P24" s="53"/>
      <c r="Q24" s="53"/>
      <c r="R24" s="53"/>
      <c r="S24" s="54"/>
    </row>
    <row r="25" spans="1:21" ht="21" x14ac:dyDescent="0.25">
      <c r="A25" s="61">
        <f t="shared" si="0"/>
        <v>7.5154929577464742</v>
      </c>
      <c r="B25" s="5">
        <f t="shared" si="1"/>
        <v>0.32389886931335327</v>
      </c>
      <c r="C25" s="31">
        <f t="shared" si="2"/>
        <v>2.5915492957746475</v>
      </c>
      <c r="D25" s="5">
        <f t="shared" si="3"/>
        <v>0.46557365280591967</v>
      </c>
      <c r="E25" s="30" t="s">
        <v>19</v>
      </c>
      <c r="F25" s="33">
        <f>ROUND(10^(LOG(F24)-1),2)</f>
        <v>23.2</v>
      </c>
      <c r="G25" s="36"/>
      <c r="H25" s="37" t="s">
        <v>5</v>
      </c>
      <c r="I25" s="34">
        <f>ROUND(10^(LOG(I24)-1),2)</f>
        <v>8</v>
      </c>
      <c r="J25" s="32" t="str">
        <f>$F$6</f>
        <v>hr</v>
      </c>
      <c r="K25" s="53"/>
      <c r="L25" s="42"/>
      <c r="M25" s="23"/>
      <c r="N25" s="41" t="s">
        <v>9</v>
      </c>
      <c r="O25" s="58">
        <f>ROUND(LN(2)/O28/10^(ROUNDUP(LOG(LN(2)/O28),0)),3)*10^(ROUNDUP(LOG(LN(2)/O28),0))</f>
        <v>4.62</v>
      </c>
      <c r="P25" s="59">
        <f>ROUND(LN(2)/P28/10^(ROUNDUP(LOG(LN(2)/P28),0)),3)*10^(ROUNDUP(LOG(LN(2)/P28),0))</f>
        <v>2.16</v>
      </c>
      <c r="Q25" s="51" t="str">
        <f>$F$6</f>
        <v>hr</v>
      </c>
      <c r="R25" s="53"/>
      <c r="S25" s="54"/>
    </row>
    <row r="26" spans="1:21" x14ac:dyDescent="0.15">
      <c r="A26" s="61">
        <f t="shared" si="0"/>
        <v>7.8422535211267554</v>
      </c>
      <c r="B26" s="5">
        <f t="shared" si="1"/>
        <v>0.30840604751311912</v>
      </c>
      <c r="C26" s="31">
        <f t="shared" si="2"/>
        <v>2.7042253521126756</v>
      </c>
      <c r="D26" s="5">
        <f t="shared" si="3"/>
        <v>0.44905985516682068</v>
      </c>
      <c r="E26" s="22"/>
      <c r="F26" s="6"/>
      <c r="G26" s="6"/>
      <c r="H26" s="7"/>
      <c r="I26" s="6"/>
      <c r="J26" s="8"/>
      <c r="K26" s="9"/>
      <c r="L26" s="9"/>
      <c r="M26" s="23"/>
      <c r="N26" s="47"/>
      <c r="O26" s="53"/>
      <c r="P26" s="53"/>
      <c r="Q26" s="53"/>
      <c r="R26" s="53"/>
      <c r="S26" s="54"/>
    </row>
    <row r="27" spans="1:21" x14ac:dyDescent="0.15">
      <c r="A27" s="61">
        <f t="shared" si="0"/>
        <v>8.1690140845070367</v>
      </c>
      <c r="B27" s="5">
        <f t="shared" si="1"/>
        <v>0.29365428272195282</v>
      </c>
      <c r="C27" s="31">
        <f t="shared" si="2"/>
        <v>2.8169014084507036</v>
      </c>
      <c r="D27" s="5">
        <f t="shared" si="3"/>
        <v>0.43313179838917631</v>
      </c>
      <c r="E27" s="25"/>
      <c r="F27" s="12">
        <v>8</v>
      </c>
      <c r="G27" s="12"/>
      <c r="H27" s="13"/>
      <c r="I27" s="12">
        <v>8</v>
      </c>
      <c r="J27" s="8"/>
      <c r="K27" s="9"/>
      <c r="L27" s="9"/>
      <c r="M27" s="23"/>
      <c r="N27" s="47"/>
      <c r="O27" s="53"/>
      <c r="P27" s="53"/>
      <c r="Q27" s="53"/>
      <c r="R27" s="53"/>
      <c r="S27" s="54"/>
    </row>
    <row r="28" spans="1:21" ht="20" x14ac:dyDescent="0.2">
      <c r="A28" s="61">
        <f t="shared" si="0"/>
        <v>8.495774647887318</v>
      </c>
      <c r="B28" s="5">
        <f t="shared" si="1"/>
        <v>0.2796081284926048</v>
      </c>
      <c r="C28" s="31">
        <f t="shared" si="2"/>
        <v>2.9295774647887316</v>
      </c>
      <c r="D28" s="5">
        <f t="shared" si="3"/>
        <v>0.41776870637022234</v>
      </c>
      <c r="E28" s="41" t="s">
        <v>20</v>
      </c>
      <c r="F28" s="33">
        <f>F27</f>
        <v>8</v>
      </c>
      <c r="G28" s="39"/>
      <c r="H28" s="40"/>
      <c r="I28" s="34">
        <f>I27</f>
        <v>8</v>
      </c>
      <c r="J28" s="32"/>
      <c r="K28" s="9"/>
      <c r="L28" s="9"/>
      <c r="M28" s="23"/>
      <c r="N28" s="41" t="s">
        <v>16</v>
      </c>
      <c r="O28" s="58">
        <f>ROUND(Cl_1*$I$6/(Vd_1*1000)/10^(ROUNDUP(LOG(Cl_1*$I$6/(Vd_1*1000)),0)),2)*10^(ROUNDUP(LOG(Cl_1*$I$6/(Vd_1*1000)),0))</f>
        <v>0.15000000000000002</v>
      </c>
      <c r="P28" s="59">
        <f>ROUND(Cl_2*I$6/(Vd_2*1000)/10^(ROUNDUP(LOG(Cl_2*I$6/(Vd_2*1000)),0)),2)*10^(ROUNDUP(LOG(Cl_2*I$6/(Vd_2*1000)),0))</f>
        <v>0.32100000000000001</v>
      </c>
      <c r="Q28" s="51" t="str">
        <f>$F$6</f>
        <v>hr</v>
      </c>
      <c r="R28" s="51"/>
      <c r="S28" s="54"/>
    </row>
    <row r="29" spans="1:21" ht="14" thickBot="1" x14ac:dyDescent="0.2">
      <c r="A29" s="61">
        <f t="shared" si="0"/>
        <v>8.8225352112675992</v>
      </c>
      <c r="B29" s="5">
        <f t="shared" si="1"/>
        <v>0.26623383386225824</v>
      </c>
      <c r="C29" s="31">
        <f t="shared" si="2"/>
        <v>3.0422535211267596</v>
      </c>
      <c r="D29" s="5">
        <f t="shared" si="3"/>
        <v>0.40295053993110486</v>
      </c>
      <c r="E29" s="26"/>
      <c r="F29" s="27"/>
      <c r="G29" s="27"/>
      <c r="H29" s="28"/>
      <c r="I29" s="27"/>
      <c r="J29" s="28"/>
      <c r="K29" s="27"/>
      <c r="L29" s="27"/>
      <c r="M29" s="29"/>
      <c r="N29" s="49"/>
      <c r="O29" s="27"/>
      <c r="P29" s="27"/>
      <c r="Q29" s="27"/>
      <c r="R29" s="27"/>
      <c r="S29" s="29"/>
    </row>
    <row r="30" spans="1:21" ht="14" thickTop="1" x14ac:dyDescent="0.15">
      <c r="A30" s="61">
        <f t="shared" si="0"/>
        <v>9.1492957746478805</v>
      </c>
      <c r="B30" s="5">
        <f t="shared" si="1"/>
        <v>0.25349926225364083</v>
      </c>
      <c r="C30" s="31">
        <f t="shared" si="2"/>
        <v>3.1549295774647876</v>
      </c>
      <c r="D30" s="5">
        <f t="shared" si="3"/>
        <v>0.38865797067834723</v>
      </c>
    </row>
    <row r="31" spans="1:21" x14ac:dyDescent="0.15">
      <c r="A31" s="61">
        <f t="shared" si="0"/>
        <v>9.4760563380281617</v>
      </c>
      <c r="B31" s="5">
        <f t="shared" si="1"/>
        <v>0.24137381425528143</v>
      </c>
      <c r="C31" s="31">
        <f t="shared" si="2"/>
        <v>3.2676056338028157</v>
      </c>
      <c r="D31" s="5">
        <f t="shared" si="3"/>
        <v>0.37487235579244516</v>
      </c>
    </row>
    <row r="32" spans="1:21" x14ac:dyDescent="0.15">
      <c r="A32" s="61">
        <f t="shared" si="0"/>
        <v>9.802816901408443</v>
      </c>
      <c r="B32" s="5">
        <f t="shared" si="1"/>
        <v>0.22982835409536317</v>
      </c>
      <c r="C32" s="31">
        <f t="shared" si="2"/>
        <v>3.3802816901408437</v>
      </c>
      <c r="D32" s="5">
        <f t="shared" si="3"/>
        <v>0.36157571371070485</v>
      </c>
    </row>
    <row r="33" spans="1:7" x14ac:dyDescent="0.15">
      <c r="A33" s="61">
        <f t="shared" si="0"/>
        <v>10.129577464788724</v>
      </c>
      <c r="B33" s="5">
        <f t="shared" si="1"/>
        <v>0.21883513963250004</v>
      </c>
      <c r="C33" s="31">
        <f t="shared" si="2"/>
        <v>3.4929577464788717</v>
      </c>
      <c r="D33" s="5">
        <f t="shared" si="3"/>
        <v>0.34875070067260572</v>
      </c>
    </row>
    <row r="34" spans="1:7" x14ac:dyDescent="0.15">
      <c r="A34" s="61">
        <f t="shared" si="0"/>
        <v>10.456338028169005</v>
      </c>
      <c r="B34" s="5">
        <f t="shared" si="1"/>
        <v>0.20836775569521407</v>
      </c>
      <c r="C34" s="31">
        <f t="shared" si="2"/>
        <v>3.6056338028168997</v>
      </c>
      <c r="D34" s="5">
        <f t="shared" si="3"/>
        <v>0.33638058809709409</v>
      </c>
    </row>
    <row r="35" spans="1:7" x14ac:dyDescent="0.15">
      <c r="A35" s="61">
        <f t="shared" si="0"/>
        <v>10.783098591549287</v>
      </c>
      <c r="B35" s="5">
        <f t="shared" si="1"/>
        <v>0.19840105060993768</v>
      </c>
      <c r="C35" s="31">
        <f t="shared" si="2"/>
        <v>3.7183098591549277</v>
      </c>
      <c r="D35" s="5">
        <f t="shared" si="3"/>
        <v>0.32444924076229942</v>
      </c>
    </row>
    <row r="36" spans="1:7" x14ac:dyDescent="0.15">
      <c r="A36" s="61">
        <f t="shared" si="0"/>
        <v>11.109859154929568</v>
      </c>
      <c r="B36" s="5">
        <f t="shared" si="1"/>
        <v>0.18891107576502619</v>
      </c>
      <c r="C36" s="31">
        <f t="shared" si="2"/>
        <v>3.8309859154929558</v>
      </c>
      <c r="D36" s="5">
        <f t="shared" si="3"/>
        <v>0.31294109575921131</v>
      </c>
    </row>
    <row r="37" spans="1:7" x14ac:dyDescent="0.15">
      <c r="A37" s="61">
        <f t="shared" si="0"/>
        <v>11.436619718309849</v>
      </c>
      <c r="B37" s="5">
        <f t="shared" si="1"/>
        <v>0.17987502806556169</v>
      </c>
      <c r="C37" s="31">
        <f t="shared" si="2"/>
        <v>3.9436619718309838</v>
      </c>
      <c r="D37" s="5">
        <f t="shared" si="3"/>
        <v>0.30184114219186503</v>
      </c>
    </row>
    <row r="38" spans="1:7" ht="18" x14ac:dyDescent="0.2">
      <c r="A38" s="61">
        <f t="shared" si="0"/>
        <v>11.763380281690131</v>
      </c>
      <c r="B38" s="5">
        <f t="shared" si="1"/>
        <v>0.17127119514067482</v>
      </c>
      <c r="C38" s="31">
        <f t="shared" si="2"/>
        <v>4.0563380281690122</v>
      </c>
      <c r="D38" s="5">
        <f t="shared" si="3"/>
        <v>0.29113490159755706</v>
      </c>
      <c r="G38" s="35" t="s">
        <v>18</v>
      </c>
    </row>
    <row r="39" spans="1:7" x14ac:dyDescent="0.15">
      <c r="A39" s="61">
        <f t="shared" si="0"/>
        <v>12.090140845070412</v>
      </c>
      <c r="B39" s="5">
        <f t="shared" si="1"/>
        <v>0.16307890317172533</v>
      </c>
      <c r="C39" s="31">
        <f t="shared" si="2"/>
        <v>4.1690140845070403</v>
      </c>
      <c r="D39" s="5">
        <f t="shared" si="3"/>
        <v>0.28080840906155174</v>
      </c>
      <c r="G39" s="3"/>
    </row>
    <row r="40" spans="1:7" ht="18" x14ac:dyDescent="0.2">
      <c r="A40" s="61">
        <f t="shared" si="0"/>
        <v>12.416901408450693</v>
      </c>
      <c r="B40" s="5">
        <f t="shared" si="1"/>
        <v>0.15527846721597988</v>
      </c>
      <c r="C40" s="31">
        <f t="shared" si="2"/>
        <v>4.2816901408450683</v>
      </c>
      <c r="D40" s="5">
        <f t="shared" si="3"/>
        <v>0.2708481950016447</v>
      </c>
      <c r="G40" s="56" t="str">
        <f>$E$6</f>
        <v>mg</v>
      </c>
    </row>
    <row r="41" spans="1:7" ht="16" x14ac:dyDescent="0.2">
      <c r="A41" s="61">
        <f t="shared" si="0"/>
        <v>12.743661971830974</v>
      </c>
      <c r="B41" s="5">
        <f t="shared" si="1"/>
        <v>0.14785114390642148</v>
      </c>
      <c r="C41" s="31">
        <f t="shared" si="2"/>
        <v>4.3943661971830963</v>
      </c>
      <c r="D41" s="5">
        <f t="shared" si="3"/>
        <v>0.26124126759882432</v>
      </c>
      <c r="G41" s="57" t="str">
        <f>$G$6</f>
        <v>L</v>
      </c>
    </row>
    <row r="42" spans="1:7" x14ac:dyDescent="0.15">
      <c r="A42" s="61">
        <f t="shared" si="0"/>
        <v>13.070422535211256</v>
      </c>
      <c r="B42" s="5">
        <f t="shared" si="1"/>
        <v>0.14077908641403516</v>
      </c>
      <c r="C42" s="31">
        <f t="shared" si="2"/>
        <v>4.5070422535211243</v>
      </c>
      <c r="D42" s="5">
        <f t="shared" si="3"/>
        <v>0.25197509585111361</v>
      </c>
    </row>
    <row r="43" spans="1:7" x14ac:dyDescent="0.15">
      <c r="A43" s="61">
        <f t="shared" si="0"/>
        <v>13.397183098591537</v>
      </c>
      <c r="B43" s="5">
        <f t="shared" si="1"/>
        <v>0.13404530156435002</v>
      </c>
      <c r="C43" s="31">
        <f t="shared" si="2"/>
        <v>4.6197183098591523</v>
      </c>
      <c r="D43" s="5">
        <f t="shared" si="3"/>
        <v>0.24303759322848892</v>
      </c>
    </row>
    <row r="44" spans="1:7" x14ac:dyDescent="0.15">
      <c r="A44" s="61">
        <f t="shared" si="0"/>
        <v>13.723943661971818</v>
      </c>
      <c r="B44" s="5">
        <f t="shared" si="1"/>
        <v>0.1276336090051951</v>
      </c>
      <c r="C44" s="31">
        <f t="shared" si="2"/>
        <v>4.7323943661971803</v>
      </c>
      <c r="D44" s="5">
        <f t="shared" si="3"/>
        <v>0.23441710190755502</v>
      </c>
    </row>
    <row r="45" spans="1:7" x14ac:dyDescent="0.15">
      <c r="A45" s="61">
        <f t="shared" si="0"/>
        <v>14.050704225352099</v>
      </c>
      <c r="B45" s="5">
        <f t="shared" si="1"/>
        <v>0.12152860232755455</v>
      </c>
      <c r="C45" s="31">
        <f t="shared" si="2"/>
        <v>4.8450704225352084</v>
      </c>
      <c r="D45" s="5">
        <f t="shared" si="3"/>
        <v>0.2261023775654129</v>
      </c>
    </row>
    <row r="46" spans="1:7" x14ac:dyDescent="0.15">
      <c r="A46" s="61">
        <f t="shared" si="0"/>
        <v>14.377464788732381</v>
      </c>
      <c r="B46" s="5">
        <f t="shared" si="1"/>
        <v>0.11571561204610098</v>
      </c>
      <c r="C46" s="31">
        <f t="shared" si="2"/>
        <v>4.9577464788732364</v>
      </c>
      <c r="D46" s="5">
        <f t="shared" si="3"/>
        <v>0.21808257471288581</v>
      </c>
    </row>
    <row r="47" spans="1:7" x14ac:dyDescent="0.15">
      <c r="A47" s="61">
        <f t="shared" si="0"/>
        <v>14.704225352112662</v>
      </c>
      <c r="B47" s="5">
        <f t="shared" si="1"/>
        <v>0.11018067035045438</v>
      </c>
      <c r="C47" s="31">
        <f t="shared" si="2"/>
        <v>5.0704225352112644</v>
      </c>
      <c r="D47" s="5">
        <f t="shared" si="3"/>
        <v>0.21034723254797263</v>
      </c>
    </row>
    <row r="48" spans="1:7" x14ac:dyDescent="0.15">
      <c r="A48" s="61">
        <f t="shared" si="0"/>
        <v>15.030985915492943</v>
      </c>
      <c r="B48" s="5">
        <f t="shared" si="1"/>
        <v>0.1049104775424687</v>
      </c>
      <c r="C48" s="31">
        <f t="shared" si="2"/>
        <v>5.1830985915492924</v>
      </c>
      <c r="D48" s="5">
        <f t="shared" si="3"/>
        <v>0.20288626131107632</v>
      </c>
    </row>
    <row r="49" spans="1:14" x14ac:dyDescent="0.15">
      <c r="A49" s="61">
        <f t="shared" si="0"/>
        <v>15.357746478873224</v>
      </c>
      <c r="B49" s="5">
        <f t="shared" si="1"/>
        <v>9.9892370078899589E-2</v>
      </c>
      <c r="C49" s="31">
        <f t="shared" si="2"/>
        <v>5.2957746478873204</v>
      </c>
      <c r="D49" s="5">
        <f t="shared" si="3"/>
        <v>0.19568992912420935</v>
      </c>
    </row>
    <row r="50" spans="1:14" ht="18" x14ac:dyDescent="0.2">
      <c r="A50" s="61">
        <f t="shared" si="0"/>
        <v>15.684507042253506</v>
      </c>
      <c r="B50" s="5">
        <f t="shared" si="1"/>
        <v>9.5114290142664287E-2</v>
      </c>
      <c r="C50" s="31">
        <f t="shared" si="2"/>
        <v>5.4084507042253485</v>
      </c>
      <c r="D50" s="5">
        <f t="shared" si="3"/>
        <v>0.18874884929700972</v>
      </c>
      <c r="M50" s="35" t="s">
        <v>17</v>
      </c>
      <c r="N50" s="51" t="str">
        <f>$F$6</f>
        <v>hr</v>
      </c>
    </row>
    <row r="51" spans="1:14" x14ac:dyDescent="0.15">
      <c r="A51" s="61">
        <f t="shared" si="0"/>
        <v>16.011267605633787</v>
      </c>
      <c r="B51" s="5">
        <f t="shared" si="1"/>
        <v>9.0564756669577501E-2</v>
      </c>
      <c r="C51" s="31">
        <f t="shared" si="2"/>
        <v>5.5211267605633765</v>
      </c>
      <c r="D51" s="5">
        <f t="shared" si="3"/>
        <v>0.18205396808300994</v>
      </c>
    </row>
    <row r="52" spans="1:14" x14ac:dyDescent="0.15">
      <c r="A52" s="61">
        <f t="shared" si="0"/>
        <v>16.33802816901407</v>
      </c>
      <c r="B52" s="5">
        <f t="shared" si="1"/>
        <v>8.6232837760944578E-2</v>
      </c>
      <c r="C52" s="31">
        <f t="shared" si="2"/>
        <v>5.6338028169014045</v>
      </c>
      <c r="D52" s="5">
        <f t="shared" si="3"/>
        <v>0.17559655287018847</v>
      </c>
    </row>
    <row r="53" spans="1:14" x14ac:dyDescent="0.15">
      <c r="A53" s="61">
        <f t="shared" si="0"/>
        <v>16.664788732394353</v>
      </c>
      <c r="B53" s="5">
        <f t="shared" si="1"/>
        <v>8.2108124415723446E-2</v>
      </c>
      <c r="C53" s="31">
        <f t="shared" si="2"/>
        <v>5.7464788732394325</v>
      </c>
      <c r="D53" s="5">
        <f t="shared" si="3"/>
        <v>0.16936818079039975</v>
      </c>
    </row>
    <row r="54" spans="1:14" x14ac:dyDescent="0.15">
      <c r="A54" s="61">
        <f t="shared" si="0"/>
        <v>16.991549295774636</v>
      </c>
      <c r="B54" s="5">
        <f t="shared" si="1"/>
        <v>7.8180705519136959E-2</v>
      </c>
      <c r="C54" s="31">
        <f t="shared" si="2"/>
        <v>5.8591549295774605</v>
      </c>
      <c r="D54" s="5">
        <f t="shared" si="3"/>
        <v>0.16336072773282537</v>
      </c>
    </row>
    <row r="55" spans="1:14" x14ac:dyDescent="0.15">
      <c r="A55" s="61">
        <f t="shared" si="0"/>
        <v>17.318309859154919</v>
      </c>
      <c r="B55" s="5">
        <f t="shared" si="1"/>
        <v>7.444114402763706E-2</v>
      </c>
      <c r="C55" s="31">
        <f t="shared" si="2"/>
        <v>5.9718309859154886</v>
      </c>
      <c r="D55" s="5">
        <f t="shared" si="3"/>
        <v>0.15756635774711572</v>
      </c>
    </row>
    <row r="56" spans="1:14" x14ac:dyDescent="0.15">
      <c r="A56" s="61">
        <f t="shared" si="0"/>
        <v>17.645070422535202</v>
      </c>
      <c r="B56" s="5">
        <f t="shared" si="1"/>
        <v>7.088045429299647E-2</v>
      </c>
      <c r="C56" s="31">
        <f t="shared" si="2"/>
        <v>6.0845070422535166</v>
      </c>
      <c r="D56" s="5">
        <f t="shared" si="3"/>
        <v>0.15197751282239996</v>
      </c>
    </row>
    <row r="57" spans="1:14" x14ac:dyDescent="0.15">
      <c r="A57" s="61">
        <f t="shared" si="0"/>
        <v>17.971830985915485</v>
      </c>
      <c r="B57" s="5">
        <f t="shared" si="1"/>
        <v>6.7490080471040784E-2</v>
      </c>
      <c r="C57" s="31">
        <f t="shared" si="2"/>
        <v>6.1971830985915446</v>
      </c>
      <c r="D57" s="5">
        <f t="shared" si="3"/>
        <v>0.14658690302883226</v>
      </c>
    </row>
    <row r="58" spans="1:14" x14ac:dyDescent="0.15">
      <c r="A58" s="61">
        <f t="shared" si="0"/>
        <v>18.298591549295768</v>
      </c>
      <c r="B58" s="5">
        <f t="shared" si="1"/>
        <v>6.4261875963140105E-2</v>
      </c>
      <c r="C58" s="31">
        <f t="shared" si="2"/>
        <v>6.3098591549295726</v>
      </c>
      <c r="D58" s="5">
        <f t="shared" si="3"/>
        <v>0.14138749700881534</v>
      </c>
    </row>
    <row r="59" spans="1:14" x14ac:dyDescent="0.15">
      <c r="A59" s="61">
        <f t="shared" si="0"/>
        <v>18.625352112676051</v>
      </c>
      <c r="B59" s="5">
        <f t="shared" si="1"/>
        <v>6.1188083841061093E-2</v>
      </c>
      <c r="C59" s="31">
        <f t="shared" si="2"/>
        <v>6.4225352112676006</v>
      </c>
      <c r="D59" s="5">
        <f t="shared" si="3"/>
        <v>0.13637251280549831</v>
      </c>
    </row>
    <row r="60" spans="1:14" x14ac:dyDescent="0.15">
      <c r="A60" s="61">
        <f t="shared" si="0"/>
        <v>18.952112676056334</v>
      </c>
      <c r="B60" s="5">
        <f t="shared" si="1"/>
        <v>5.8261318208143002E-2</v>
      </c>
      <c r="C60" s="31">
        <f t="shared" si="2"/>
        <v>6.5352112676056286</v>
      </c>
      <c r="D60" s="5">
        <f t="shared" si="3"/>
        <v>0.13153540901658561</v>
      </c>
    </row>
    <row r="61" spans="1:14" x14ac:dyDescent="0.15">
      <c r="A61" s="61">
        <f t="shared" si="0"/>
        <v>19.278873239436617</v>
      </c>
      <c r="B61" s="5">
        <f t="shared" si="1"/>
        <v>5.5474546452011136E-2</v>
      </c>
      <c r="C61" s="31">
        <f t="shared" si="2"/>
        <v>6.6478873239436567</v>
      </c>
      <c r="D61" s="5">
        <f t="shared" si="3"/>
        <v>0.12686987626191856</v>
      </c>
    </row>
    <row r="62" spans="1:14" x14ac:dyDescent="0.15">
      <c r="A62" s="61">
        <f t="shared" si="0"/>
        <v>19.6056338028169</v>
      </c>
      <c r="B62" s="5">
        <f t="shared" si="1"/>
        <v>5.282107234618353E-2</v>
      </c>
      <c r="C62" s="31">
        <f t="shared" si="2"/>
        <v>6.7605633802816847</v>
      </c>
      <c r="D62" s="5">
        <f t="shared" si="3"/>
        <v>0.12236982895369981</v>
      </c>
    </row>
    <row r="63" spans="1:14" x14ac:dyDescent="0.15">
      <c r="A63" s="61">
        <f t="shared" si="0"/>
        <v>19.932394366197183</v>
      </c>
      <c r="B63" s="5">
        <f t="shared" si="1"/>
        <v>5.0294519959966345E-2</v>
      </c>
      <c r="C63" s="31">
        <f t="shared" si="2"/>
        <v>6.8732394366197127</v>
      </c>
      <c r="D63" s="5">
        <f t="shared" si="3"/>
        <v>0.1180293973586264</v>
      </c>
    </row>
    <row r="64" spans="1:14" x14ac:dyDescent="0.15">
      <c r="A64" s="61">
        <f t="shared" si="0"/>
        <v>20.259154929577466</v>
      </c>
      <c r="B64" s="5">
        <f t="shared" si="1"/>
        <v>4.7888818337975668E-2</v>
      </c>
      <c r="C64" s="31">
        <f t="shared" si="2"/>
        <v>6.9859154929577407</v>
      </c>
      <c r="D64" s="5">
        <f t="shared" si="3"/>
        <v>0.11384291994157704</v>
      </c>
    </row>
    <row r="65" spans="1:4" x14ac:dyDescent="0.15">
      <c r="A65" s="61">
        <f t="shared" si="0"/>
        <v>20.585915492957749</v>
      </c>
      <c r="B65" s="5">
        <f t="shared" si="1"/>
        <v>4.55981869124727E-2</v>
      </c>
      <c r="C65" s="31">
        <f t="shared" si="2"/>
        <v>7.0985915492957687</v>
      </c>
      <c r="D65" s="5">
        <f t="shared" si="3"/>
        <v>0.1098049359808673</v>
      </c>
    </row>
    <row r="66" spans="1:4" x14ac:dyDescent="0.15">
      <c r="A66" s="61">
        <f t="shared" si="0"/>
        <v>20.912676056338032</v>
      </c>
      <c r="B66" s="5">
        <f t="shared" si="1"/>
        <v>4.3417121613460286E-2</v>
      </c>
      <c r="C66" s="31">
        <f t="shared" si="2"/>
        <v>7.2112676056337968</v>
      </c>
      <c r="D66" s="5">
        <f t="shared" si="3"/>
        <v>0.10591017844544001</v>
      </c>
    </row>
    <row r="67" spans="1:4" x14ac:dyDescent="0.15">
      <c r="A67" s="61">
        <f t="shared" si="0"/>
        <v>21.239436619718315</v>
      </c>
      <c r="B67" s="5">
        <f t="shared" si="1"/>
        <v>4.1340381643165162E-2</v>
      </c>
      <c r="C67" s="31">
        <f t="shared" si="2"/>
        <v>7.3239436619718248</v>
      </c>
      <c r="D67" s="5">
        <f t="shared" si="3"/>
        <v>0.10215356712470029</v>
      </c>
    </row>
    <row r="68" spans="1:4" x14ac:dyDescent="0.15">
      <c r="A68" s="61">
        <f t="shared" ref="A68:A131" si="4">A67+IF(Doses=1, T_1/500,T_1/ROUND(500/(Doses-1),0))</f>
        <v>21.566197183098598</v>
      </c>
      <c r="B68" s="5">
        <f t="shared" ref="B68:B131" si="5">B67*EXP((A67-A68)*Cl_1*$I$6/(Vd_1*1000))+IF(ABS(ROUND(A68/T_1,0)-(A68/T_1))&lt;0.00001,$I$6*D_1/(Vd_1*1000),0)</f>
        <v>3.9362976883126913E-2</v>
      </c>
      <c r="C68" s="31">
        <f t="shared" ref="C68:C131" si="6">C67+IF(Doses2=1, T_2/500,T_2/ROUND(500/(Doses2-1),0))</f>
        <v>7.4366197183098528</v>
      </c>
      <c r="D68" s="5">
        <f t="shared" ref="D68:D131" si="7">IF(D_2=0,"",D67*EXP((C67-C68)*$I$6*Cl_2/(Vd_2*1000))+IF(ABS(ROUND(C68/T_2,0)-(C68/T_2))&lt;0.00001,$I$6*D_2/(Vd_2*1000),0))</f>
        <v>9.8530202002033787E-2</v>
      </c>
    </row>
    <row r="69" spans="1:4" x14ac:dyDescent="0.15">
      <c r="A69" s="61">
        <f t="shared" si="4"/>
        <v>21.892957746478881</v>
      </c>
      <c r="B69" s="5">
        <f t="shared" si="5"/>
        <v>3.7480155903634592E-2</v>
      </c>
      <c r="C69" s="31">
        <f t="shared" si="6"/>
        <v>7.5492957746478808</v>
      </c>
      <c r="D69" s="5">
        <f t="shared" si="7"/>
        <v>9.5035356863364798E-2</v>
      </c>
    </row>
    <row r="70" spans="1:4" x14ac:dyDescent="0.15">
      <c r="A70" s="61">
        <f t="shared" si="4"/>
        <v>22.219718309859164</v>
      </c>
      <c r="B70" s="5">
        <f t="shared" si="5"/>
        <v>3.5687394546699322E-2</v>
      </c>
      <c r="C70" s="31">
        <f t="shared" si="6"/>
        <v>7.6619718309859088</v>
      </c>
      <c r="D70" s="5">
        <f t="shared" si="7"/>
        <v>9.1664473132417545E-2</v>
      </c>
    </row>
    <row r="71" spans="1:4" x14ac:dyDescent="0.15">
      <c r="A71" s="61">
        <f t="shared" si="4"/>
        <v>22.546478873239447</v>
      </c>
      <c r="B71" s="5">
        <f t="shared" si="5"/>
        <v>3.3980385055129389E-2</v>
      </c>
      <c r="C71" s="31">
        <f t="shared" si="6"/>
        <v>7.7746478873239369</v>
      </c>
      <c r="D71" s="5">
        <f t="shared" si="7"/>
        <v>8.841315392463929E-2</v>
      </c>
    </row>
    <row r="72" spans="1:4" x14ac:dyDescent="0.15">
      <c r="A72" s="61">
        <f t="shared" si="4"/>
        <v>22.87323943661973</v>
      </c>
      <c r="B72" s="5">
        <f t="shared" si="5"/>
        <v>3.235502572158646E-2</v>
      </c>
      <c r="C72" s="31">
        <f t="shared" si="6"/>
        <v>7.8873239436619649</v>
      </c>
      <c r="D72" s="5">
        <f t="shared" si="7"/>
        <v>8.5277158312029658E-2</v>
      </c>
    </row>
    <row r="73" spans="1:4" x14ac:dyDescent="0.15">
      <c r="A73" s="61">
        <f t="shared" si="4"/>
        <v>23.200000000000014</v>
      </c>
      <c r="B73" s="5">
        <f t="shared" si="5"/>
        <v>1.030807411032751</v>
      </c>
      <c r="C73" s="31">
        <f t="shared" si="6"/>
        <v>7.9999999999999929</v>
      </c>
      <c r="D73" s="5">
        <f t="shared" si="7"/>
        <v>1.1506284641674633</v>
      </c>
    </row>
    <row r="74" spans="1:4" x14ac:dyDescent="0.15">
      <c r="A74" s="61">
        <f t="shared" si="4"/>
        <v>23.526760563380297</v>
      </c>
      <c r="B74" s="5">
        <f t="shared" si="5"/>
        <v>0.98150154107603604</v>
      </c>
      <c r="C74" s="31">
        <f t="shared" si="6"/>
        <v>8.1126760563380209</v>
      </c>
      <c r="D74" s="5">
        <f t="shared" si="7"/>
        <v>1.1098159192553274</v>
      </c>
    </row>
    <row r="75" spans="1:4" x14ac:dyDescent="0.15">
      <c r="A75" s="61">
        <f t="shared" si="4"/>
        <v>23.85352112676058</v>
      </c>
      <c r="B75" s="5">
        <f t="shared" si="5"/>
        <v>0.93455408335633916</v>
      </c>
      <c r="C75" s="31">
        <f t="shared" si="6"/>
        <v>8.2253521126760489</v>
      </c>
      <c r="D75" s="5">
        <f t="shared" si="7"/>
        <v>1.0704509865604075</v>
      </c>
    </row>
    <row r="76" spans="1:4" x14ac:dyDescent="0.15">
      <c r="A76" s="61">
        <f t="shared" si="4"/>
        <v>24.180281690140863</v>
      </c>
      <c r="B76" s="5">
        <f t="shared" si="5"/>
        <v>0.8898522296363327</v>
      </c>
      <c r="C76" s="31">
        <f t="shared" si="6"/>
        <v>8.338028169014077</v>
      </c>
      <c r="D76" s="5">
        <f t="shared" si="7"/>
        <v>1.0324823195877484</v>
      </c>
    </row>
    <row r="77" spans="1:4" x14ac:dyDescent="0.15">
      <c r="A77" s="61">
        <f t="shared" si="4"/>
        <v>24.507042253521146</v>
      </c>
      <c r="B77" s="5">
        <f t="shared" si="5"/>
        <v>0.84728856755401982</v>
      </c>
      <c r="C77" s="31">
        <f t="shared" si="6"/>
        <v>8.450704225352105</v>
      </c>
      <c r="D77" s="5">
        <f t="shared" si="7"/>
        <v>0.9958603930915616</v>
      </c>
    </row>
    <row r="78" spans="1:4" x14ac:dyDescent="0.15">
      <c r="A78" s="61">
        <f t="shared" si="4"/>
        <v>24.833802816901429</v>
      </c>
      <c r="B78" s="5">
        <f t="shared" si="5"/>
        <v>0.8067608225257078</v>
      </c>
      <c r="C78" s="31">
        <f t="shared" si="6"/>
        <v>8.563380281690133</v>
      </c>
      <c r="D78" s="5">
        <f t="shared" si="7"/>
        <v>0.96053743847590789</v>
      </c>
    </row>
    <row r="79" spans="1:4" x14ac:dyDescent="0.15">
      <c r="A79" s="61">
        <f t="shared" si="4"/>
        <v>25.160563380281712</v>
      </c>
      <c r="B79" s="5">
        <f t="shared" si="5"/>
        <v>0.7681716119943518</v>
      </c>
      <c r="C79" s="31">
        <f t="shared" si="6"/>
        <v>8.676056338028161</v>
      </c>
      <c r="D79" s="5">
        <f t="shared" si="7"/>
        <v>0.92646738148670371</v>
      </c>
    </row>
    <row r="80" spans="1:4" x14ac:dyDescent="0.15">
      <c r="A80" s="61">
        <f t="shared" si="4"/>
        <v>25.487323943661995</v>
      </c>
      <c r="B80" s="5">
        <f t="shared" si="5"/>
        <v>0.73142821143276016</v>
      </c>
      <c r="C80" s="31">
        <f t="shared" si="6"/>
        <v>8.788732394366189</v>
      </c>
      <c r="D80" s="5">
        <f t="shared" si="7"/>
        <v>0.89360578211377883</v>
      </c>
    </row>
    <row r="81" spans="1:4" x14ac:dyDescent="0.15">
      <c r="A81" s="61">
        <f t="shared" si="4"/>
        <v>25.814084507042278</v>
      </c>
      <c r="B81" s="5">
        <f t="shared" si="5"/>
        <v>0.69644233153940105</v>
      </c>
      <c r="C81" s="31">
        <f t="shared" si="6"/>
        <v>8.901408450704217</v>
      </c>
      <c r="D81" s="5">
        <f t="shared" si="7"/>
        <v>0.86190977662459523</v>
      </c>
    </row>
    <row r="82" spans="1:4" x14ac:dyDescent="0.15">
      <c r="A82" s="61">
        <f t="shared" si="4"/>
        <v>26.140845070422561</v>
      </c>
      <c r="B82" s="5">
        <f t="shared" si="5"/>
        <v>0.66312990609144118</v>
      </c>
      <c r="C82" s="31">
        <f t="shared" si="6"/>
        <v>9.0140845070422451</v>
      </c>
      <c r="D82" s="5">
        <f t="shared" si="7"/>
        <v>0.83133802165401716</v>
      </c>
    </row>
    <row r="83" spans="1:4" x14ac:dyDescent="0.15">
      <c r="A83" s="61">
        <f t="shared" si="4"/>
        <v>26.467605633802844</v>
      </c>
      <c r="B83" s="5">
        <f t="shared" si="5"/>
        <v>0.63141088994525796</v>
      </c>
      <c r="C83" s="31">
        <f t="shared" si="6"/>
        <v>9.1267605633802731</v>
      </c>
      <c r="D83" s="5">
        <f t="shared" si="7"/>
        <v>0.80185064027720576</v>
      </c>
    </row>
    <row r="84" spans="1:4" x14ac:dyDescent="0.15">
      <c r="A84" s="61">
        <f t="shared" si="4"/>
        <v>26.794366197183127</v>
      </c>
      <c r="B84" s="5">
        <f t="shared" si="5"/>
        <v>0.60120906669904794</v>
      </c>
      <c r="C84" s="31">
        <f t="shared" si="6"/>
        <v>9.2394366197183011</v>
      </c>
      <c r="D84" s="5">
        <f t="shared" si="7"/>
        <v>0.77340916999529608</v>
      </c>
    </row>
    <row r="85" spans="1:4" x14ac:dyDescent="0.15">
      <c r="A85" s="61">
        <f t="shared" si="4"/>
        <v>27.12112676056341</v>
      </c>
      <c r="B85" s="5">
        <f t="shared" si="5"/>
        <v>0.57245186555537153</v>
      </c>
      <c r="C85" s="31">
        <f t="shared" si="6"/>
        <v>9.3521126760563291</v>
      </c>
      <c r="D85" s="5">
        <f t="shared" si="7"/>
        <v>0.74597651256601072</v>
      </c>
    </row>
    <row r="86" spans="1:4" x14ac:dyDescent="0.15">
      <c r="A86" s="61">
        <f t="shared" si="4"/>
        <v>27.447887323943693</v>
      </c>
      <c r="B86" s="5">
        <f t="shared" si="5"/>
        <v>0.54507018694357967</v>
      </c>
      <c r="C86" s="31">
        <f t="shared" si="6"/>
        <v>9.4647887323943571</v>
      </c>
      <c r="D86" s="5">
        <f t="shared" si="7"/>
        <v>0.7195168856137717</v>
      </c>
    </row>
    <row r="87" spans="1:4" x14ac:dyDescent="0.15">
      <c r="A87" s="61">
        <f t="shared" si="4"/>
        <v>27.774647887323976</v>
      </c>
      <c r="B87" s="5">
        <f t="shared" si="5"/>
        <v>0.51899823648311816</v>
      </c>
      <c r="C87" s="31">
        <f t="shared" si="6"/>
        <v>9.5774647887323852</v>
      </c>
      <c r="D87" s="5">
        <f t="shared" si="7"/>
        <v>0.69399577595619044</v>
      </c>
    </row>
    <row r="88" spans="1:4" x14ac:dyDescent="0.15">
      <c r="A88" s="61">
        <f t="shared" si="4"/>
        <v>28.101408450704259</v>
      </c>
      <c r="B88" s="5">
        <f t="shared" si="5"/>
        <v>0.49417336688874547</v>
      </c>
      <c r="C88" s="31">
        <f t="shared" si="6"/>
        <v>9.6901408450704132</v>
      </c>
      <c r="D88" s="5">
        <f t="shared" si="7"/>
        <v>0.66937989458605751</v>
      </c>
    </row>
    <row r="89" spans="1:4" x14ac:dyDescent="0.15">
      <c r="A89" s="61">
        <f t="shared" si="4"/>
        <v>28.428169014084542</v>
      </c>
      <c r="B89" s="5">
        <f t="shared" si="5"/>
        <v>0.47053592743778455</v>
      </c>
      <c r="C89" s="31">
        <f t="shared" si="6"/>
        <v>9.8028169014084412</v>
      </c>
      <c r="D89" s="5">
        <f t="shared" si="7"/>
        <v>0.64563713325011152</v>
      </c>
    </row>
    <row r="90" spans="1:4" x14ac:dyDescent="0.15">
      <c r="A90" s="61">
        <f t="shared" si="4"/>
        <v>28.754929577464825</v>
      </c>
      <c r="B90" s="5">
        <f t="shared" si="5"/>
        <v>0.44802912063769984</v>
      </c>
      <c r="C90" s="31">
        <f t="shared" si="6"/>
        <v>9.9154929577464692</v>
      </c>
      <c r="D90" s="5">
        <f t="shared" si="7"/>
        <v>0.62273652256794976</v>
      </c>
    </row>
    <row r="91" spans="1:4" x14ac:dyDescent="0.15">
      <c r="A91" s="61">
        <f t="shared" si="4"/>
        <v>29.081690140845108</v>
      </c>
      <c r="B91" s="5">
        <f t="shared" si="5"/>
        <v>0.42659886574959066</v>
      </c>
      <c r="C91" s="31">
        <f t="shared" si="6"/>
        <v>10.028169014084497</v>
      </c>
      <c r="D91" s="5">
        <f t="shared" si="7"/>
        <v>0.60064819163645222</v>
      </c>
    </row>
    <row r="92" spans="1:4" x14ac:dyDescent="0.15">
      <c r="A92" s="61">
        <f t="shared" si="4"/>
        <v>29.408450704225391</v>
      </c>
      <c r="B92" s="5">
        <f t="shared" si="5"/>
        <v>0.40619366883966751</v>
      </c>
      <c r="C92" s="31">
        <f t="shared" si="6"/>
        <v>10.140845070422525</v>
      </c>
      <c r="D92" s="5">
        <f t="shared" si="7"/>
        <v>0.57934332906702768</v>
      </c>
    </row>
    <row r="93" spans="1:4" x14ac:dyDescent="0.15">
      <c r="A93" s="61">
        <f t="shared" si="4"/>
        <v>29.735211267605674</v>
      </c>
      <c r="B93" s="5">
        <f t="shared" si="5"/>
        <v>0.38676449904646232</v>
      </c>
      <c r="C93" s="31">
        <f t="shared" si="6"/>
        <v>10.253521126760553</v>
      </c>
      <c r="D93" s="5">
        <f t="shared" si="7"/>
        <v>0.55879414540486061</v>
      </c>
    </row>
    <row r="94" spans="1:4" x14ac:dyDescent="0.15">
      <c r="A94" s="61">
        <f t="shared" si="4"/>
        <v>30.061971830985957</v>
      </c>
      <c r="B94" s="5">
        <f t="shared" si="5"/>
        <v>0.3682646707664608</v>
      </c>
      <c r="C94" s="31">
        <f t="shared" si="6"/>
        <v>10.366197183098581</v>
      </c>
      <c r="D94" s="5">
        <f t="shared" si="7"/>
        <v>0.53897383688113953</v>
      </c>
    </row>
    <row r="95" spans="1:4" x14ac:dyDescent="0.15">
      <c r="A95" s="61">
        <f t="shared" si="4"/>
        <v>30.38873239436624</v>
      </c>
      <c r="B95" s="5">
        <f t="shared" si="5"/>
        <v>0.35064973147506429</v>
      </c>
      <c r="C95" s="31">
        <f t="shared" si="6"/>
        <v>10.478873239436609</v>
      </c>
      <c r="D95" s="5">
        <f t="shared" si="7"/>
        <v>0.51985655045098544</v>
      </c>
    </row>
    <row r="96" spans="1:4" x14ac:dyDescent="0.15">
      <c r="A96" s="61">
        <f t="shared" si="4"/>
        <v>30.715492957746523</v>
      </c>
      <c r="B96" s="5">
        <f t="shared" si="5"/>
        <v>0.33387735491333115</v>
      </c>
      <c r="C96" s="31">
        <f t="shared" si="6"/>
        <v>10.591549295774637</v>
      </c>
      <c r="D96" s="5">
        <f t="shared" si="7"/>
        <v>0.50141735007147792</v>
      </c>
    </row>
    <row r="97" spans="1:4" x14ac:dyDescent="0.15">
      <c r="A97" s="61">
        <f t="shared" si="4"/>
        <v>31.042253521126806</v>
      </c>
      <c r="B97" s="5">
        <f t="shared" si="5"/>
        <v>0.31790723938384002</v>
      </c>
      <c r="C97" s="31">
        <f t="shared" si="6"/>
        <v>10.704225352112665</v>
      </c>
      <c r="D97" s="5">
        <f t="shared" si="7"/>
        <v>0.48363218417579229</v>
      </c>
    </row>
    <row r="98" spans="1:4" x14ac:dyDescent="0.15">
      <c r="A98" s="61">
        <f t="shared" si="4"/>
        <v>31.369014084507089</v>
      </c>
      <c r="B98" s="5">
        <f t="shared" si="5"/>
        <v>0.30270101091129381</v>
      </c>
      <c r="C98" s="31">
        <f t="shared" si="6"/>
        <v>10.816901408450693</v>
      </c>
      <c r="D98" s="5">
        <f t="shared" si="7"/>
        <v>0.46647785430102207</v>
      </c>
    </row>
    <row r="99" spans="1:4" x14ac:dyDescent="0.15">
      <c r="A99" s="61">
        <f t="shared" si="4"/>
        <v>31.695774647887372</v>
      </c>
      <c r="B99" s="5">
        <f t="shared" si="5"/>
        <v>0.28822213103517291</v>
      </c>
      <c r="C99" s="31">
        <f t="shared" si="6"/>
        <v>10.929577464788721</v>
      </c>
      <c r="D99" s="5">
        <f t="shared" si="7"/>
        <v>0.44993198482876606</v>
      </c>
    </row>
    <row r="100" spans="1:4" x14ac:dyDescent="0.15">
      <c r="A100" s="61">
        <f t="shared" si="4"/>
        <v>32.022535211267652</v>
      </c>
      <c r="B100" s="5">
        <f t="shared" si="5"/>
        <v>0.27443580901287634</v>
      </c>
      <c r="C100" s="31">
        <f t="shared" si="6"/>
        <v>11.042253521126749</v>
      </c>
      <c r="D100" s="5">
        <f t="shared" si="7"/>
        <v>0.43397299379901011</v>
      </c>
    </row>
    <row r="101" spans="1:4" x14ac:dyDescent="0.15">
      <c r="A101" s="61">
        <f t="shared" si="4"/>
        <v>32.349295774647935</v>
      </c>
      <c r="B101" s="5">
        <f t="shared" si="5"/>
        <v>0.26130891822238628</v>
      </c>
      <c r="C101" s="31">
        <f t="shared" si="6"/>
        <v>11.154929577464777</v>
      </c>
      <c r="D101" s="5">
        <f t="shared" si="7"/>
        <v>0.41858006475923415</v>
      </c>
    </row>
    <row r="102" spans="1:4" x14ac:dyDescent="0.15">
      <c r="A102" s="61">
        <f t="shared" si="4"/>
        <v>32.676056338028218</v>
      </c>
      <c r="B102" s="5">
        <f t="shared" si="5"/>
        <v>0.24880991656358517</v>
      </c>
      <c r="C102" s="31">
        <f t="shared" si="6"/>
        <v>11.267605633802805</v>
      </c>
      <c r="D102" s="5">
        <f t="shared" si="7"/>
        <v>0.40373311961202574</v>
      </c>
    </row>
    <row r="103" spans="1:4" x14ac:dyDescent="0.15">
      <c r="A103" s="61">
        <f t="shared" si="4"/>
        <v>33.002816901408501</v>
      </c>
      <c r="B103" s="5">
        <f t="shared" si="5"/>
        <v>0.23690877066695809</v>
      </c>
      <c r="C103" s="31">
        <f t="shared" si="6"/>
        <v>11.380281690140833</v>
      </c>
      <c r="D103" s="5">
        <f t="shared" si="7"/>
        <v>0.38941279242578258</v>
      </c>
    </row>
    <row r="104" spans="1:4" x14ac:dyDescent="0.15">
      <c r="A104" s="61">
        <f t="shared" si="4"/>
        <v>33.329577464788784</v>
      </c>
      <c r="B104" s="5">
        <f t="shared" si="5"/>
        <v>0.22557688372756637</v>
      </c>
      <c r="C104" s="31">
        <f t="shared" si="6"/>
        <v>11.492957746478861</v>
      </c>
      <c r="D104" s="5">
        <f t="shared" si="7"/>
        <v>0.37560040417434398</v>
      </c>
    </row>
    <row r="105" spans="1:4" x14ac:dyDescent="0.15">
      <c r="A105" s="61">
        <f t="shared" si="4"/>
        <v>33.656338028169067</v>
      </c>
      <c r="B105" s="5">
        <f t="shared" si="5"/>
        <v>0.21478702679088685</v>
      </c>
      <c r="C105" s="31">
        <f t="shared" si="6"/>
        <v>11.605633802816889</v>
      </c>
      <c r="D105" s="5">
        <f t="shared" si="7"/>
        <v>0.36227793837260214</v>
      </c>
    </row>
    <row r="106" spans="1:4" x14ac:dyDescent="0.15">
      <c r="A106" s="61">
        <f t="shared" si="4"/>
        <v>33.98309859154935</v>
      </c>
      <c r="B106" s="5">
        <f t="shared" si="5"/>
        <v>0.20451327332540617</v>
      </c>
      <c r="C106" s="31">
        <f t="shared" si="6"/>
        <v>11.718309859154918</v>
      </c>
      <c r="D106" s="5">
        <f t="shared" si="7"/>
        <v>0.34942801757631292</v>
      </c>
    </row>
    <row r="107" spans="1:4" x14ac:dyDescent="0.15">
      <c r="A107" s="61">
        <f t="shared" si="4"/>
        <v>34.309859154929633</v>
      </c>
      <c r="B107" s="5">
        <f t="shared" si="5"/>
        <v>0.19473093692475704</v>
      </c>
      <c r="C107" s="31">
        <f t="shared" si="6"/>
        <v>11.830985915492946</v>
      </c>
      <c r="D107" s="5">
        <f t="shared" si="7"/>
        <v>0.33703388071545365</v>
      </c>
    </row>
    <row r="108" spans="1:4" x14ac:dyDescent="0.15">
      <c r="A108" s="61">
        <f t="shared" si="4"/>
        <v>34.636619718309916</v>
      </c>
      <c r="B108" s="5">
        <f t="shared" si="5"/>
        <v>0.1854165119897036</v>
      </c>
      <c r="C108" s="31">
        <f t="shared" si="6"/>
        <v>11.943661971830974</v>
      </c>
      <c r="D108" s="5">
        <f t="shared" si="7"/>
        <v>0.32507936123156145</v>
      </c>
    </row>
    <row r="109" spans="1:4" x14ac:dyDescent="0.15">
      <c r="A109" s="61">
        <f t="shared" si="4"/>
        <v>34.963380281690199</v>
      </c>
      <c r="B109" s="5">
        <f t="shared" si="5"/>
        <v>0.17654761724744264</v>
      </c>
      <c r="C109" s="31">
        <f t="shared" si="6"/>
        <v>12.056338028169002</v>
      </c>
      <c r="D109" s="5">
        <f t="shared" si="7"/>
        <v>0.31354886599053583</v>
      </c>
    </row>
    <row r="110" spans="1:4" x14ac:dyDescent="0.15">
      <c r="A110" s="61">
        <f t="shared" si="4"/>
        <v>35.290140845070482</v>
      </c>
      <c r="B110" s="5">
        <f t="shared" si="5"/>
        <v>0.16810294197250544</v>
      </c>
      <c r="C110" s="31">
        <f t="shared" si="6"/>
        <v>12.16901408450703</v>
      </c>
      <c r="D110" s="5">
        <f t="shared" si="7"/>
        <v>0.30242735494339945</v>
      </c>
    </row>
    <row r="111" spans="1:4" x14ac:dyDescent="0.15">
      <c r="A111" s="61">
        <f t="shared" si="4"/>
        <v>35.616901408450765</v>
      </c>
      <c r="B111" s="5">
        <f t="shared" si="5"/>
        <v>0.16006219478003672</v>
      </c>
      <c r="C111" s="31">
        <f t="shared" si="6"/>
        <v>12.281690140845058</v>
      </c>
      <c r="D111" s="5">
        <f t="shared" si="7"/>
        <v>0.29170032150848735</v>
      </c>
    </row>
    <row r="112" spans="1:4" x14ac:dyDescent="0.15">
      <c r="A112" s="61">
        <f t="shared" si="4"/>
        <v>35.943661971831048</v>
      </c>
      <c r="B112" s="5">
        <f t="shared" si="5"/>
        <v>0.15240605486840766</v>
      </c>
      <c r="C112" s="31">
        <f t="shared" si="6"/>
        <v>12.394366197183086</v>
      </c>
      <c r="D112" s="5">
        <f t="shared" si="7"/>
        <v>0.28135377364947578</v>
      </c>
    </row>
    <row r="113" spans="1:4" x14ac:dyDescent="0.15">
      <c r="A113" s="61">
        <f t="shared" si="4"/>
        <v>36.270422535211331</v>
      </c>
      <c r="B113" s="5">
        <f t="shared" si="5"/>
        <v>0.14511612559400616</v>
      </c>
      <c r="C113" s="31">
        <f t="shared" si="6"/>
        <v>12.507042253521114</v>
      </c>
      <c r="D113" s="5">
        <f t="shared" si="7"/>
        <v>0.27137421562456937</v>
      </c>
    </row>
    <row r="114" spans="1:4" x14ac:dyDescent="0.15">
      <c r="A114" s="61">
        <f t="shared" si="4"/>
        <v>36.597183098591614</v>
      </c>
      <c r="B114" s="5">
        <f t="shared" si="5"/>
        <v>0.13817489026665067</v>
      </c>
      <c r="C114" s="31">
        <f t="shared" si="6"/>
        <v>12.619718309859142</v>
      </c>
      <c r="D114" s="5">
        <f t="shared" si="7"/>
        <v>0.26174863038304047</v>
      </c>
    </row>
    <row r="115" spans="1:4" x14ac:dyDescent="0.15">
      <c r="A115" s="61">
        <f t="shared" si="4"/>
        <v>36.923943661971897</v>
      </c>
      <c r="B115" s="5">
        <f t="shared" si="5"/>
        <v>0.13156567005941025</v>
      </c>
      <c r="C115" s="31">
        <f t="shared" si="6"/>
        <v>12.73239436619717</v>
      </c>
      <c r="D115" s="5">
        <f t="shared" si="7"/>
        <v>0.25246446258615973</v>
      </c>
    </row>
    <row r="116" spans="1:4" x14ac:dyDescent="0.15">
      <c r="A116" s="61">
        <f t="shared" si="4"/>
        <v>37.25070422535218</v>
      </c>
      <c r="B116" s="5">
        <f t="shared" si="5"/>
        <v>0.12527258393169396</v>
      </c>
      <c r="C116" s="31">
        <f t="shared" si="6"/>
        <v>12.845070422535198</v>
      </c>
      <c r="D116" s="5">
        <f t="shared" si="7"/>
        <v>0.24350960223037049</v>
      </c>
    </row>
    <row r="117" spans="1:4" x14ac:dyDescent="0.15">
      <c r="A117" s="61">
        <f t="shared" si="4"/>
        <v>37.577464788732463</v>
      </c>
      <c r="B117" s="5">
        <f t="shared" si="5"/>
        <v>0.11928051046931031</v>
      </c>
      <c r="C117" s="31">
        <f t="shared" si="6"/>
        <v>12.957746478873226</v>
      </c>
      <c r="D117" s="5">
        <f t="shared" si="7"/>
        <v>0.23487236885134563</v>
      </c>
    </row>
    <row r="118" spans="1:4" x14ac:dyDescent="0.15">
      <c r="A118" s="61">
        <f t="shared" si="4"/>
        <v>37.904225352112746</v>
      </c>
      <c r="B118" s="5">
        <f t="shared" si="5"/>
        <v>0.11357505154980364</v>
      </c>
      <c r="C118" s="31">
        <f t="shared" si="6"/>
        <v>13.070422535211254</v>
      </c>
      <c r="D118" s="5">
        <f t="shared" si="7"/>
        <v>0.22654149628832326</v>
      </c>
    </row>
    <row r="119" spans="1:4" x14ac:dyDescent="0.15">
      <c r="A119" s="61">
        <f t="shared" si="4"/>
        <v>38.230985915493029</v>
      </c>
      <c r="B119" s="5">
        <f t="shared" si="5"/>
        <v>0.10814249774576053</v>
      </c>
      <c r="C119" s="31">
        <f t="shared" si="6"/>
        <v>13.183098591549282</v>
      </c>
      <c r="D119" s="5">
        <f t="shared" si="7"/>
        <v>0.21850611798884811</v>
      </c>
    </row>
    <row r="120" spans="1:4" x14ac:dyDescent="0.15">
      <c r="A120" s="61">
        <f t="shared" si="4"/>
        <v>38.557746478873312</v>
      </c>
      <c r="B120" s="5">
        <f t="shared" si="5"/>
        <v>0.10296979538295477</v>
      </c>
      <c r="C120" s="31">
        <f t="shared" si="6"/>
        <v>13.29577464788731</v>
      </c>
      <c r="D120" s="5">
        <f t="shared" si="7"/>
        <v>0.21075575283475054</v>
      </c>
    </row>
    <row r="121" spans="1:4" x14ac:dyDescent="0.15">
      <c r="A121" s="61">
        <f t="shared" si="4"/>
        <v>38.884507042253595</v>
      </c>
      <c r="B121" s="5">
        <f t="shared" si="5"/>
        <v>9.8044515174176561E-2</v>
      </c>
      <c r="C121" s="31">
        <f t="shared" si="6"/>
        <v>13.408450704225338</v>
      </c>
      <c r="D121" s="5">
        <f t="shared" si="7"/>
        <v>0.20328029147087506</v>
      </c>
    </row>
    <row r="122" spans="1:4" x14ac:dyDescent="0.15">
      <c r="A122" s="61">
        <f t="shared" si="4"/>
        <v>39.211267605633878</v>
      </c>
      <c r="B122" s="5">
        <f t="shared" si="5"/>
        <v>9.3354822353377165E-2</v>
      </c>
      <c r="C122" s="31">
        <f t="shared" si="6"/>
        <v>13.521126760563366</v>
      </c>
      <c r="D122" s="5">
        <f t="shared" si="7"/>
        <v>0.19606998311872595</v>
      </c>
    </row>
    <row r="123" spans="1:4" x14ac:dyDescent="0.15">
      <c r="A123" s="61">
        <f t="shared" si="4"/>
        <v>39.538028169014162</v>
      </c>
      <c r="B123" s="5">
        <f t="shared" si="5"/>
        <v>8.8889448238365504E-2</v>
      </c>
      <c r="C123" s="31">
        <f t="shared" si="6"/>
        <v>13.633802816901394</v>
      </c>
      <c r="D123" s="5">
        <f t="shared" si="7"/>
        <v>0.18911542285783006</v>
      </c>
    </row>
    <row r="124" spans="1:4" x14ac:dyDescent="0.15">
      <c r="A124" s="61">
        <f t="shared" si="4"/>
        <v>39.864788732394445</v>
      </c>
      <c r="B124" s="5">
        <f t="shared" si="5"/>
        <v>8.4637663153725923E-2</v>
      </c>
      <c r="C124" s="31">
        <f t="shared" si="6"/>
        <v>13.746478873239422</v>
      </c>
      <c r="D124" s="5">
        <f t="shared" si="7"/>
        <v>0.18240753935822682</v>
      </c>
    </row>
    <row r="125" spans="1:4" x14ac:dyDescent="0.15">
      <c r="A125" s="61">
        <f t="shared" si="4"/>
        <v>40.191549295774728</v>
      </c>
      <c r="B125" s="5">
        <f t="shared" si="5"/>
        <v>8.0589250648894536E-2</v>
      </c>
      <c r="C125" s="31">
        <f t="shared" si="6"/>
        <v>13.85915492957745</v>
      </c>
      <c r="D125" s="5">
        <f t="shared" si="7"/>
        <v>0.17593758304808435</v>
      </c>
    </row>
    <row r="126" spans="1:4" x14ac:dyDescent="0.15">
      <c r="A126" s="61">
        <f t="shared" si="4"/>
        <v>40.518309859155011</v>
      </c>
      <c r="B126" s="5">
        <f t="shared" si="5"/>
        <v>7.6734482949443794E-2</v>
      </c>
      <c r="C126" s="31">
        <f t="shared" si="6"/>
        <v>13.971830985915478</v>
      </c>
      <c r="D126" s="5">
        <f t="shared" si="7"/>
        <v>0.16969711470100762</v>
      </c>
    </row>
    <row r="127" spans="1:4" x14ac:dyDescent="0.15">
      <c r="A127" s="61">
        <f t="shared" si="4"/>
        <v>40.845070422535294</v>
      </c>
      <c r="B127" s="5">
        <f t="shared" si="5"/>
        <v>7.3064097582588083E-2</v>
      </c>
      <c r="C127" s="31">
        <f t="shared" si="6"/>
        <v>14.084507042253506</v>
      </c>
      <c r="D127" s="5">
        <f t="shared" si="7"/>
        <v>0.16367799442815231</v>
      </c>
    </row>
    <row r="128" spans="1:4" x14ac:dyDescent="0.15">
      <c r="A128" s="61">
        <f t="shared" si="4"/>
        <v>41.171830985915577</v>
      </c>
      <c r="B128" s="5">
        <f t="shared" si="5"/>
        <v>6.9569275120744761E-2</v>
      </c>
      <c r="C128" s="31">
        <f t="shared" si="6"/>
        <v>14.197183098591534</v>
      </c>
      <c r="D128" s="5">
        <f t="shared" si="7"/>
        <v>0.15787237106078614</v>
      </c>
    </row>
    <row r="129" spans="1:4" x14ac:dyDescent="0.15">
      <c r="A129" s="61">
        <f t="shared" si="4"/>
        <v>41.49859154929586</v>
      </c>
      <c r="B129" s="5">
        <f t="shared" si="5"/>
        <v>6.6241617989671445E-2</v>
      </c>
      <c r="C129" s="31">
        <f t="shared" si="6"/>
        <v>14.309859154929562</v>
      </c>
      <c r="D129" s="5">
        <f t="shared" si="7"/>
        <v>0.15227267190944829</v>
      </c>
    </row>
    <row r="130" spans="1:4" x14ac:dyDescent="0.15">
      <c r="A130" s="61">
        <f t="shared" si="4"/>
        <v>41.825352112676143</v>
      </c>
      <c r="B130" s="5">
        <f t="shared" si="5"/>
        <v>6.307313029025835E-2</v>
      </c>
      <c r="C130" s="31">
        <f t="shared" si="6"/>
        <v>14.42253521126759</v>
      </c>
      <c r="D130" s="5">
        <f t="shared" si="7"/>
        <v>0.14687159288634949</v>
      </c>
    </row>
    <row r="131" spans="1:4" x14ac:dyDescent="0.15">
      <c r="A131" s="61">
        <f t="shared" si="4"/>
        <v>42.152112676056426</v>
      </c>
      <c r="B131" s="5">
        <f t="shared" si="5"/>
        <v>6.005619858549046E-2</v>
      </c>
      <c r="C131" s="31">
        <f t="shared" si="6"/>
        <v>14.535211267605618</v>
      </c>
      <c r="D131" s="5">
        <f t="shared" si="7"/>
        <v>0.14166208897812818</v>
      </c>
    </row>
    <row r="132" spans="1:4" x14ac:dyDescent="0.15">
      <c r="A132" s="61">
        <f t="shared" ref="A132:A195" si="8">A131+IF(Doses=1, T_1/500,T_1/ROUND(500/(Doses-1),0))</f>
        <v>42.478873239436709</v>
      </c>
      <c r="B132" s="5">
        <f t="shared" ref="B132:B195" si="9">B131*EXP((A131-A132)*Cl_1*$I$6/(Vd_1*1000))+IF(ABS(ROUND(A132/T_1,0)-(A132/T_1))&lt;0.00001,$I$6*D_1/(Vd_1*1000),0)</f>
        <v>5.7183573606413012E-2</v>
      </c>
      <c r="C132" s="31">
        <f t="shared" ref="C132:C195" si="10">C131+IF(Doses2=1, T_2/500,T_2/ROUND(500/(Doses2-1),0))</f>
        <v>14.647887323943646</v>
      </c>
      <c r="D132" s="5">
        <f t="shared" ref="D132:D195" si="11">IF(D_2=0,"",D131*EXP((C131-C132)*$I$6*Cl_2/(Vd_2*1000))+IF(ABS(ROUND(C132/T_2,0)-(C132/T_2))&lt;0.00001,$I$6*D_2/(Vd_2*1000),0))</f>
        <v>0.13663736505653626</v>
      </c>
    </row>
    <row r="133" spans="1:4" x14ac:dyDescent="0.15">
      <c r="A133" s="61">
        <f t="shared" si="8"/>
        <v>42.805633802816992</v>
      </c>
      <c r="B133" s="5">
        <f t="shared" si="9"/>
        <v>5.4448352833142442E-2</v>
      </c>
      <c r="C133" s="31">
        <f t="shared" si="10"/>
        <v>14.760563380281674</v>
      </c>
      <c r="D133" s="5">
        <f t="shared" si="11"/>
        <v>0.13179086701506754</v>
      </c>
    </row>
    <row r="134" spans="1:4" x14ac:dyDescent="0.15">
      <c r="A134" s="61">
        <f t="shared" si="8"/>
        <v>43.132394366197275</v>
      </c>
      <c r="B134" s="5">
        <f t="shared" si="9"/>
        <v>5.1843963909067321E-2</v>
      </c>
      <c r="C134" s="31">
        <f t="shared" si="10"/>
        <v>14.873239436619702</v>
      </c>
      <c r="D134" s="5">
        <f t="shared" si="11"/>
        <v>0.12711627321996832</v>
      </c>
    </row>
    <row r="135" spans="1:4" x14ac:dyDescent="0.15">
      <c r="A135" s="61">
        <f t="shared" si="8"/>
        <v>43.459154929577558</v>
      </c>
      <c r="B135" s="5">
        <f t="shared" si="9"/>
        <v>4.9364148848385851E-2</v>
      </c>
      <c r="C135" s="31">
        <f t="shared" si="10"/>
        <v>14.98591549295773</v>
      </c>
      <c r="D135" s="5">
        <f t="shared" si="11"/>
        <v>0.12260748626447873</v>
      </c>
    </row>
    <row r="136" spans="1:4" x14ac:dyDescent="0.15">
      <c r="A136" s="61">
        <f t="shared" si="8"/>
        <v>43.785915492957841</v>
      </c>
      <c r="B136" s="5">
        <f t="shared" si="9"/>
        <v>4.7002948999032908E-2</v>
      </c>
      <c r="C136" s="31">
        <f t="shared" si="10"/>
        <v>15.098591549295758</v>
      </c>
      <c r="D136" s="5">
        <f t="shared" si="11"/>
        <v>0.11825862501554926</v>
      </c>
    </row>
    <row r="137" spans="1:4" x14ac:dyDescent="0.15">
      <c r="A137" s="61">
        <f t="shared" si="8"/>
        <v>44.112676056338124</v>
      </c>
      <c r="B137" s="5">
        <f t="shared" si="9"/>
        <v>4.4754690724864578E-2</v>
      </c>
      <c r="C137" s="31">
        <f t="shared" si="10"/>
        <v>15.211267605633786</v>
      </c>
      <c r="D137" s="5">
        <f t="shared" si="11"/>
        <v>0.11406401694265868</v>
      </c>
    </row>
    <row r="138" spans="1:4" x14ac:dyDescent="0.15">
      <c r="A138" s="61">
        <f t="shared" si="8"/>
        <v>44.439436619718407</v>
      </c>
      <c r="B138" s="5">
        <f t="shared" si="9"/>
        <v>4.2613971772696456E-2</v>
      </c>
      <c r="C138" s="31">
        <f t="shared" si="10"/>
        <v>15.323943661971814</v>
      </c>
      <c r="D138" s="5">
        <f t="shared" si="11"/>
        <v>0.11001819071872707</v>
      </c>
    </row>
    <row r="139" spans="1:4" x14ac:dyDescent="0.15">
      <c r="A139" s="61">
        <f t="shared" si="8"/>
        <v>44.76619718309869</v>
      </c>
      <c r="B139" s="5">
        <f t="shared" si="9"/>
        <v>4.0575648291437616E-2</v>
      </c>
      <c r="C139" s="31">
        <f t="shared" si="10"/>
        <v>15.436619718309842</v>
      </c>
      <c r="D139" s="5">
        <f t="shared" si="11"/>
        <v>0.1061158690834729</v>
      </c>
    </row>
    <row r="140" spans="1:4" x14ac:dyDescent="0.15">
      <c r="A140" s="61">
        <f t="shared" si="8"/>
        <v>45.092957746478973</v>
      </c>
      <c r="B140" s="5">
        <f t="shared" si="9"/>
        <v>3.8634822472129009E-2</v>
      </c>
      <c r="C140" s="31">
        <f t="shared" si="10"/>
        <v>15.54929577464787</v>
      </c>
      <c r="D140" s="5">
        <f t="shared" si="11"/>
        <v>0.1023519619599053</v>
      </c>
    </row>
    <row r="141" spans="1:4" x14ac:dyDescent="0.15">
      <c r="A141" s="61">
        <f t="shared" si="8"/>
        <v>45.419718309859256</v>
      </c>
      <c r="B141" s="5">
        <f t="shared" si="9"/>
        <v>3.678683077918702E-2</v>
      </c>
      <c r="C141" s="31">
        <f t="shared" si="10"/>
        <v>15.661971830985898</v>
      </c>
      <c r="D141" s="5">
        <f t="shared" si="11"/>
        <v>9.8721559814972881E-2</v>
      </c>
    </row>
    <row r="142" spans="1:4" x14ac:dyDescent="0.15">
      <c r="A142" s="61">
        <f t="shared" si="8"/>
        <v>45.746478873239539</v>
      </c>
      <c r="B142" s="5">
        <f t="shared" si="9"/>
        <v>3.5027232744573505E-2</v>
      </c>
      <c r="C142" s="31">
        <f t="shared" si="10"/>
        <v>15.774647887323926</v>
      </c>
      <c r="D142" s="5">
        <f t="shared" si="11"/>
        <v>9.5219927255708908E-2</v>
      </c>
    </row>
    <row r="143" spans="1:4" x14ac:dyDescent="0.15">
      <c r="A143" s="61">
        <f t="shared" si="8"/>
        <v>46.073239436619822</v>
      </c>
      <c r="B143" s="5">
        <f t="shared" si="9"/>
        <v>3.3351800297966215E-2</v>
      </c>
      <c r="C143" s="31">
        <f t="shared" si="10"/>
        <v>15.887323943661954</v>
      </c>
      <c r="D143" s="5">
        <f t="shared" si="11"/>
        <v>9.1842496852519842E-2</v>
      </c>
    </row>
    <row r="144" spans="1:4" x14ac:dyDescent="0.15">
      <c r="A144" s="61">
        <f t="shared" si="8"/>
        <v>46.400000000000105</v>
      </c>
      <c r="B144" s="5">
        <f t="shared" si="9"/>
        <v>1.0317565076072914</v>
      </c>
      <c r="C144" s="31">
        <f t="shared" si="10"/>
        <v>15.999999999999982</v>
      </c>
      <c r="D144" s="5">
        <f t="shared" si="11"/>
        <v>1.1569609315576286</v>
      </c>
    </row>
    <row r="145" spans="1:4" x14ac:dyDescent="0.15">
      <c r="A145" s="61">
        <f t="shared" si="8"/>
        <v>46.726760563380388</v>
      </c>
      <c r="B145" s="5">
        <f t="shared" si="9"/>
        <v>0.98240524019632869</v>
      </c>
      <c r="C145" s="31">
        <f t="shared" si="10"/>
        <v>16.11267605633801</v>
      </c>
      <c r="D145" s="5">
        <f t="shared" si="11"/>
        <v>1.1159237753849389</v>
      </c>
    </row>
    <row r="146" spans="1:4" x14ac:dyDescent="0.15">
      <c r="A146" s="61">
        <f t="shared" si="8"/>
        <v>47.053521126760671</v>
      </c>
      <c r="B146" s="5">
        <f t="shared" si="9"/>
        <v>0.93541455648618177</v>
      </c>
      <c r="C146" s="31">
        <f t="shared" si="10"/>
        <v>16.225352112676038</v>
      </c>
      <c r="D146" s="5">
        <f t="shared" si="11"/>
        <v>1.0763421983427168</v>
      </c>
    </row>
    <row r="147" spans="1:4" x14ac:dyDescent="0.15">
      <c r="A147" s="61">
        <f t="shared" si="8"/>
        <v>47.380281690140954</v>
      </c>
      <c r="B147" s="5">
        <f t="shared" si="9"/>
        <v>0.89067154437345608</v>
      </c>
      <c r="C147" s="31">
        <f t="shared" si="10"/>
        <v>16.338028169014066</v>
      </c>
      <c r="D147" s="5">
        <f t="shared" si="11"/>
        <v>1.0381645713513026</v>
      </c>
    </row>
    <row r="148" spans="1:4" x14ac:dyDescent="0.15">
      <c r="A148" s="61">
        <f t="shared" si="8"/>
        <v>47.707042253521237</v>
      </c>
      <c r="B148" s="5">
        <f t="shared" si="9"/>
        <v>0.84806869259823847</v>
      </c>
      <c r="C148" s="31">
        <f t="shared" si="10"/>
        <v>16.450704225352094</v>
      </c>
      <c r="D148" s="5">
        <f t="shared" si="11"/>
        <v>1.001341096603422</v>
      </c>
    </row>
    <row r="149" spans="1:4" x14ac:dyDescent="0.15">
      <c r="A149" s="61">
        <f t="shared" si="8"/>
        <v>48.03380281690152</v>
      </c>
      <c r="B149" s="5">
        <f t="shared" si="9"/>
        <v>0.80750363240943335</v>
      </c>
      <c r="C149" s="31">
        <f t="shared" si="10"/>
        <v>16.563380281690122</v>
      </c>
      <c r="D149" s="5">
        <f t="shared" si="11"/>
        <v>0.96582374260934711</v>
      </c>
    </row>
    <row r="150" spans="1:4" x14ac:dyDescent="0.15">
      <c r="A150" s="61">
        <f t="shared" si="8"/>
        <v>48.360563380281803</v>
      </c>
      <c r="B150" s="5">
        <f t="shared" si="9"/>
        <v>0.7688788915868342</v>
      </c>
      <c r="C150" s="31">
        <f t="shared" si="10"/>
        <v>16.67605633802815</v>
      </c>
      <c r="D150" s="5">
        <f t="shared" si="11"/>
        <v>0.93156618154599224</v>
      </c>
    </row>
    <row r="151" spans="1:4" x14ac:dyDescent="0.15">
      <c r="A151" s="61">
        <f t="shared" si="8"/>
        <v>48.687323943662086</v>
      </c>
      <c r="B151" s="5">
        <f t="shared" si="9"/>
        <v>0.73210166022888168</v>
      </c>
      <c r="C151" s="31">
        <f t="shared" si="10"/>
        <v>16.788732394366178</v>
      </c>
      <c r="D151" s="5">
        <f t="shared" si="11"/>
        <v>0.89852372882822318</v>
      </c>
    </row>
    <row r="152" spans="1:4" x14ac:dyDescent="0.15">
      <c r="A152" s="61">
        <f t="shared" si="8"/>
        <v>49.014084507042369</v>
      </c>
      <c r="B152" s="5">
        <f t="shared" si="9"/>
        <v>0.69708356774332669</v>
      </c>
      <c r="C152" s="31">
        <f t="shared" si="10"/>
        <v>16.901408450704206</v>
      </c>
      <c r="D152" s="5">
        <f t="shared" si="11"/>
        <v>0.86665328482355919</v>
      </c>
    </row>
    <row r="153" spans="1:4" x14ac:dyDescent="0.15">
      <c r="A153" s="61">
        <f t="shared" si="8"/>
        <v>49.340845070422652</v>
      </c>
      <c r="B153" s="5">
        <f t="shared" si="9"/>
        <v>0.66374047050493934</v>
      </c>
      <c r="C153" s="31">
        <f t="shared" si="10"/>
        <v>17.014084507042234</v>
      </c>
      <c r="D153" s="5">
        <f t="shared" si="11"/>
        <v>0.8359132786342427</v>
      </c>
    </row>
    <row r="154" spans="1:4" x14ac:dyDescent="0.15">
      <c r="A154" s="61">
        <f t="shared" si="8"/>
        <v>49.667605633802935</v>
      </c>
      <c r="B154" s="5">
        <f t="shared" si="9"/>
        <v>0.63199224967003353</v>
      </c>
      <c r="C154" s="31">
        <f t="shared" si="10"/>
        <v>17.126760563380262</v>
      </c>
      <c r="D154" s="5">
        <f t="shared" si="11"/>
        <v>0.806263613873346</v>
      </c>
    </row>
    <row r="155" spans="1:4" x14ac:dyDescent="0.15">
      <c r="A155" s="61">
        <f t="shared" si="8"/>
        <v>49.994366197183219</v>
      </c>
      <c r="B155" s="5">
        <f t="shared" si="9"/>
        <v>0.60176261866198455</v>
      </c>
      <c r="C155" s="31">
        <f t="shared" si="10"/>
        <v>17.23943661971829</v>
      </c>
      <c r="D155" s="5">
        <f t="shared" si="11"/>
        <v>0.77766561636418841</v>
      </c>
    </row>
    <row r="156" spans="1:4" x14ac:dyDescent="0.15">
      <c r="A156" s="61">
        <f t="shared" si="8"/>
        <v>50.321126760563502</v>
      </c>
      <c r="B156" s="5">
        <f t="shared" si="9"/>
        <v>0.57297893986515314</v>
      </c>
      <c r="C156" s="31">
        <f t="shared" si="10"/>
        <v>17.352112676056318</v>
      </c>
      <c r="D156" s="5">
        <f t="shared" si="11"/>
        <v>0.75008198369484402</v>
      </c>
    </row>
    <row r="157" spans="1:4" x14ac:dyDescent="0.15">
      <c r="A157" s="61">
        <f t="shared" si="8"/>
        <v>50.647887323943785</v>
      </c>
      <c r="B157" s="5">
        <f t="shared" si="9"/>
        <v>0.54557205008675791</v>
      </c>
      <c r="C157" s="31">
        <f t="shared" si="10"/>
        <v>17.464788732394346</v>
      </c>
      <c r="D157" s="5">
        <f t="shared" si="11"/>
        <v>0.72347673656193945</v>
      </c>
    </row>
    <row r="158" spans="1:4" x14ac:dyDescent="0.15">
      <c r="A158" s="61">
        <f t="shared" si="8"/>
        <v>50.974647887324068</v>
      </c>
      <c r="B158" s="5">
        <f t="shared" si="9"/>
        <v>0.51947609436730358</v>
      </c>
      <c r="C158" s="31">
        <f t="shared" si="10"/>
        <v>17.577464788732375</v>
      </c>
      <c r="D158" s="5">
        <f t="shared" si="11"/>
        <v>0.69781517184027764</v>
      </c>
    </row>
    <row r="159" spans="1:4" x14ac:dyDescent="0.15">
      <c r="A159" s="61">
        <f t="shared" si="8"/>
        <v>51.301408450704351</v>
      </c>
      <c r="B159" s="5">
        <f t="shared" si="9"/>
        <v>0.49462836774023661</v>
      </c>
      <c r="C159" s="31">
        <f t="shared" si="10"/>
        <v>17.690140845070403</v>
      </c>
      <c r="D159" s="5">
        <f t="shared" si="11"/>
        <v>0.67306381731707143</v>
      </c>
    </row>
    <row r="160" spans="1:4" x14ac:dyDescent="0.15">
      <c r="A160" s="61">
        <f t="shared" si="8"/>
        <v>51.628169014084634</v>
      </c>
      <c r="B160" s="5">
        <f t="shared" si="9"/>
        <v>0.4709691645605969</v>
      </c>
      <c r="C160" s="31">
        <f t="shared" si="10"/>
        <v>17.802816901408431</v>
      </c>
      <c r="D160" s="5">
        <f t="shared" si="11"/>
        <v>0.64919038803174423</v>
      </c>
    </row>
    <row r="161" spans="1:4" x14ac:dyDescent="0.15">
      <c r="A161" s="61">
        <f t="shared" si="8"/>
        <v>51.954929577464917</v>
      </c>
      <c r="B161" s="5">
        <f t="shared" si="9"/>
        <v>0.44844163504062368</v>
      </c>
      <c r="C161" s="31">
        <f t="shared" si="10"/>
        <v>17.915492957746459</v>
      </c>
      <c r="D161" s="5">
        <f t="shared" si="11"/>
        <v>0.62616374416434872</v>
      </c>
    </row>
    <row r="162" spans="1:4" x14ac:dyDescent="0.15">
      <c r="A162" s="61">
        <f t="shared" si="8"/>
        <v>52.2816901408452</v>
      </c>
      <c r="B162" s="5">
        <f t="shared" si="9"/>
        <v>0.42699164864759115</v>
      </c>
      <c r="C162" s="31">
        <f t="shared" si="10"/>
        <v>18.028169014084487</v>
      </c>
      <c r="D162" s="5">
        <f t="shared" si="11"/>
        <v>0.60395385041767424</v>
      </c>
    </row>
    <row r="163" spans="1:4" x14ac:dyDescent="0.15">
      <c r="A163" s="61">
        <f t="shared" si="8"/>
        <v>52.608450704225483</v>
      </c>
      <c r="B163" s="5">
        <f t="shared" si="9"/>
        <v>0.40656766403563677</v>
      </c>
      <c r="C163" s="31">
        <f t="shared" si="10"/>
        <v>18.140845070422515</v>
      </c>
      <c r="D163" s="5">
        <f t="shared" si="11"/>
        <v>0.58253173684006221</v>
      </c>
    </row>
    <row r="164" spans="1:4" x14ac:dyDescent="0.15">
      <c r="A164" s="61">
        <f t="shared" si="8"/>
        <v>52.935211267605766</v>
      </c>
      <c r="B164" s="5">
        <f t="shared" si="9"/>
        <v>0.38712060519904723</v>
      </c>
      <c r="C164" s="31">
        <f t="shared" si="10"/>
        <v>18.253521126760543</v>
      </c>
      <c r="D164" s="5">
        <f t="shared" si="11"/>
        <v>0.56186946103782776</v>
      </c>
    </row>
    <row r="165" spans="1:4" x14ac:dyDescent="0.15">
      <c r="A165" s="61">
        <f t="shared" si="8"/>
        <v>53.261971830986049</v>
      </c>
      <c r="B165" s="5">
        <f t="shared" si="9"/>
        <v>0.36860374354941505</v>
      </c>
      <c r="C165" s="31">
        <f t="shared" si="10"/>
        <v>18.366197183098571</v>
      </c>
      <c r="D165" s="5">
        <f t="shared" si="11"/>
        <v>0.54194007172799885</v>
      </c>
    </row>
    <row r="166" spans="1:4" x14ac:dyDescent="0.15">
      <c r="A166" s="61">
        <f t="shared" si="8"/>
        <v>53.588732394366332</v>
      </c>
      <c r="B166" s="5">
        <f t="shared" si="9"/>
        <v>0.35097258563331396</v>
      </c>
      <c r="C166" s="31">
        <f t="shared" si="10"/>
        <v>18.478873239436599</v>
      </c>
      <c r="D166" s="5">
        <f t="shared" si="11"/>
        <v>0.52271757358383164</v>
      </c>
    </row>
    <row r="167" spans="1:4" x14ac:dyDescent="0.15">
      <c r="A167" s="61">
        <f t="shared" si="8"/>
        <v>53.915492957746615</v>
      </c>
      <c r="B167" s="5">
        <f t="shared" si="9"/>
        <v>0.33418476622069399</v>
      </c>
      <c r="C167" s="31">
        <f t="shared" si="10"/>
        <v>18.591549295774627</v>
      </c>
      <c r="D167" s="5">
        <f t="shared" si="11"/>
        <v>0.50417689332724802</v>
      </c>
    </row>
    <row r="168" spans="1:4" x14ac:dyDescent="0.15">
      <c r="A168" s="61">
        <f t="shared" si="8"/>
        <v>54.242253521126898</v>
      </c>
      <c r="B168" s="5">
        <f t="shared" si="9"/>
        <v>0.31819994650710232</v>
      </c>
      <c r="C168" s="31">
        <f t="shared" si="10"/>
        <v>18.704225352112655</v>
      </c>
      <c r="D168" s="5">
        <f t="shared" si="11"/>
        <v>0.48629384702396738</v>
      </c>
    </row>
    <row r="169" spans="1:4" x14ac:dyDescent="0.15">
      <c r="A169" s="61">
        <f t="shared" si="8"/>
        <v>54.569014084507181</v>
      </c>
      <c r="B169" s="5">
        <f t="shared" si="9"/>
        <v>0.3029797171851244</v>
      </c>
      <c r="C169" s="31">
        <f t="shared" si="10"/>
        <v>18.816901408450683</v>
      </c>
      <c r="D169" s="5">
        <f t="shared" si="11"/>
        <v>0.46904510853867259</v>
      </c>
    </row>
    <row r="170" spans="1:4" x14ac:dyDescent="0.15">
      <c r="A170" s="61">
        <f t="shared" si="8"/>
        <v>54.895774647887464</v>
      </c>
      <c r="B170" s="5">
        <f t="shared" si="9"/>
        <v>0.28848750615213897</v>
      </c>
      <c r="C170" s="31">
        <f t="shared" si="10"/>
        <v>18.929577464788711</v>
      </c>
      <c r="D170" s="5">
        <f t="shared" si="11"/>
        <v>0.45240817910906472</v>
      </c>
    </row>
    <row r="171" spans="1:4" x14ac:dyDescent="0.15">
      <c r="A171" s="61">
        <f t="shared" si="8"/>
        <v>55.222535211267747</v>
      </c>
      <c r="B171" s="5">
        <f t="shared" si="9"/>
        <v>0.27468849063262168</v>
      </c>
      <c r="C171" s="31">
        <f t="shared" si="10"/>
        <v>19.042253521126739</v>
      </c>
      <c r="D171" s="5">
        <f t="shared" si="11"/>
        <v>0.43636135799911951</v>
      </c>
    </row>
    <row r="172" spans="1:4" x14ac:dyDescent="0.15">
      <c r="A172" s="61">
        <f t="shared" si="8"/>
        <v>55.54929577464803</v>
      </c>
      <c r="B172" s="5">
        <f t="shared" si="9"/>
        <v>0.26154951350383965</v>
      </c>
      <c r="C172" s="31">
        <f t="shared" si="10"/>
        <v>19.154929577464767</v>
      </c>
      <c r="D172" s="5">
        <f t="shared" si="11"/>
        <v>0.42088371419326653</v>
      </c>
    </row>
    <row r="173" spans="1:4" x14ac:dyDescent="0.15">
      <c r="A173" s="61">
        <f t="shared" si="8"/>
        <v>55.876056338028313</v>
      </c>
      <c r="B173" s="5">
        <f t="shared" si="9"/>
        <v>0.24903900362387854</v>
      </c>
      <c r="C173" s="31">
        <f t="shared" si="10"/>
        <v>19.267605633802795</v>
      </c>
      <c r="D173" s="5">
        <f t="shared" si="11"/>
        <v>0.40595505909456975</v>
      </c>
    </row>
    <row r="174" spans="1:4" x14ac:dyDescent="0.15">
      <c r="A174" s="61">
        <f t="shared" si="8"/>
        <v>56.202816901408596</v>
      </c>
      <c r="B174" s="5">
        <f t="shared" si="9"/>
        <v>0.23712689997056219</v>
      </c>
      <c r="C174" s="31">
        <f t="shared" si="10"/>
        <v>19.380281690140823</v>
      </c>
      <c r="D174" s="5">
        <f t="shared" si="11"/>
        <v>0.3915559201912977</v>
      </c>
    </row>
    <row r="175" spans="1:4" x14ac:dyDescent="0.15">
      <c r="A175" s="61">
        <f t="shared" si="8"/>
        <v>56.529577464788879</v>
      </c>
      <c r="B175" s="5">
        <f t="shared" si="9"/>
        <v>0.22578457940898058</v>
      </c>
      <c r="C175" s="31">
        <f t="shared" si="10"/>
        <v>19.492957746478851</v>
      </c>
      <c r="D175" s="5">
        <f t="shared" si="11"/>
        <v>0.37766751565753481</v>
      </c>
    </row>
    <row r="176" spans="1:4" x14ac:dyDescent="0.15">
      <c r="A176" s="61">
        <f t="shared" si="8"/>
        <v>56.856338028169162</v>
      </c>
      <c r="B176" s="5">
        <f t="shared" si="9"/>
        <v>0.21498478791406178</v>
      </c>
      <c r="C176" s="31">
        <f t="shared" si="10"/>
        <v>19.605633802816879</v>
      </c>
      <c r="D176" s="5">
        <f t="shared" si="11"/>
        <v>0.36427172985470369</v>
      </c>
    </row>
    <row r="177" spans="1:4" x14ac:dyDescent="0.15">
      <c r="A177" s="61">
        <f t="shared" si="8"/>
        <v>57.183098591549445</v>
      </c>
      <c r="B177" s="5">
        <f t="shared" si="9"/>
        <v>0.20470157508292519</v>
      </c>
      <c r="C177" s="31">
        <f t="shared" si="10"/>
        <v>19.718309859154907</v>
      </c>
      <c r="D177" s="5">
        <f t="shared" si="11"/>
        <v>0.35135108970204293</v>
      </c>
    </row>
    <row r="178" spans="1:4" x14ac:dyDescent="0.15">
      <c r="A178" s="61">
        <f t="shared" si="8"/>
        <v>57.509859154929728</v>
      </c>
      <c r="B178" s="5">
        <f t="shared" si="9"/>
        <v>0.1949102317796583</v>
      </c>
      <c r="C178" s="31">
        <f t="shared" si="10"/>
        <v>19.830985915492935</v>
      </c>
      <c r="D178" s="5">
        <f t="shared" si="11"/>
        <v>0.33888874188521934</v>
      </c>
    </row>
    <row r="179" spans="1:4" x14ac:dyDescent="0.15">
      <c r="A179" s="61">
        <f t="shared" si="8"/>
        <v>57.836619718310011</v>
      </c>
      <c r="B179" s="5">
        <f t="shared" si="9"/>
        <v>0.18558723076268593</v>
      </c>
      <c r="C179" s="31">
        <f t="shared" si="10"/>
        <v>19.943661971830963</v>
      </c>
      <c r="D179" s="5">
        <f t="shared" si="11"/>
        <v>0.32686843087334544</v>
      </c>
    </row>
    <row r="180" spans="1:4" x14ac:dyDescent="0.15">
      <c r="A180" s="61">
        <f t="shared" si="8"/>
        <v>58.163380281690294</v>
      </c>
      <c r="B180" s="5">
        <f t="shared" si="9"/>
        <v>0.17671017015206805</v>
      </c>
      <c r="C180" s="31">
        <f t="shared" si="10"/>
        <v>20.056338028168991</v>
      </c>
      <c r="D180" s="5">
        <f t="shared" si="11"/>
        <v>0.31527447771572892</v>
      </c>
    </row>
    <row r="181" spans="1:4" x14ac:dyDescent="0.15">
      <c r="A181" s="61">
        <f t="shared" si="8"/>
        <v>58.490140845070577</v>
      </c>
      <c r="B181" s="5">
        <f t="shared" si="9"/>
        <v>0.16825771960088551</v>
      </c>
      <c r="C181" s="31">
        <f t="shared" si="10"/>
        <v>20.169014084507019</v>
      </c>
      <c r="D181" s="5">
        <f t="shared" si="11"/>
        <v>0.30409175959069679</v>
      </c>
    </row>
    <row r="182" spans="1:4" x14ac:dyDescent="0.15">
      <c r="A182" s="61">
        <f t="shared" si="8"/>
        <v>58.81690140845086</v>
      </c>
      <c r="B182" s="5">
        <f t="shared" si="9"/>
        <v>0.16020956904137126</v>
      </c>
      <c r="C182" s="31">
        <f t="shared" si="10"/>
        <v>20.281690140845047</v>
      </c>
      <c r="D182" s="5">
        <f t="shared" si="11"/>
        <v>0.29330569007981822</v>
      </c>
    </row>
    <row r="183" spans="1:4" x14ac:dyDescent="0.15">
      <c r="A183" s="61">
        <f t="shared" si="8"/>
        <v>59.143661971831143</v>
      </c>
      <c r="B183" s="5">
        <f t="shared" si="9"/>
        <v>0.15254637988263112</v>
      </c>
      <c r="C183" s="31">
        <f t="shared" si="10"/>
        <v>20.394366197183075</v>
      </c>
      <c r="D183" s="5">
        <f t="shared" si="11"/>
        <v>0.28290220014179651</v>
      </c>
    </row>
    <row r="184" spans="1:4" x14ac:dyDescent="0.15">
      <c r="A184" s="61">
        <f t="shared" si="8"/>
        <v>59.470422535211426</v>
      </c>
      <c r="B184" s="5">
        <f t="shared" si="9"/>
        <v>0.14524973854268866</v>
      </c>
      <c r="C184" s="31">
        <f t="shared" si="10"/>
        <v>20.507042253521103</v>
      </c>
      <c r="D184" s="5">
        <f t="shared" si="11"/>
        <v>0.27286771976121321</v>
      </c>
    </row>
    <row r="185" spans="1:4" x14ac:dyDescent="0.15">
      <c r="A185" s="61">
        <f t="shared" si="8"/>
        <v>59.797183098591709</v>
      </c>
      <c r="B185" s="5">
        <f t="shared" si="9"/>
        <v>0.13830211220319866</v>
      </c>
      <c r="C185" s="31">
        <f t="shared" si="10"/>
        <v>20.619718309859131</v>
      </c>
      <c r="D185" s="5">
        <f t="shared" si="11"/>
        <v>0.26318916024818712</v>
      </c>
    </row>
    <row r="186" spans="1:4" x14ac:dyDescent="0.15">
      <c r="A186" s="61">
        <f t="shared" si="8"/>
        <v>60.123943661971992</v>
      </c>
      <c r="B186" s="5">
        <f t="shared" si="9"/>
        <v>0.13168680668051336</v>
      </c>
      <c r="C186" s="31">
        <f t="shared" si="10"/>
        <v>20.732394366197159</v>
      </c>
      <c r="D186" s="5">
        <f t="shared" si="11"/>
        <v>0.25385389716586071</v>
      </c>
    </row>
    <row r="187" spans="1:4" x14ac:dyDescent="0.15">
      <c r="A187" s="61">
        <f t="shared" si="8"/>
        <v>60.450704225352276</v>
      </c>
      <c r="B187" s="5">
        <f t="shared" si="9"/>
        <v>0.12538792631187179</v>
      </c>
      <c r="C187" s="31">
        <f t="shared" si="10"/>
        <v>20.845070422535187</v>
      </c>
      <c r="D187" s="5">
        <f t="shared" si="11"/>
        <v>0.24484975386344493</v>
      </c>
    </row>
    <row r="188" spans="1:4" x14ac:dyDescent="0.15">
      <c r="A188" s="61">
        <f t="shared" si="8"/>
        <v>60.777464788732559</v>
      </c>
      <c r="B188" s="5">
        <f t="shared" si="9"/>
        <v>0.11939033576032416</v>
      </c>
      <c r="C188" s="31">
        <f t="shared" si="10"/>
        <v>20.957746478873215</v>
      </c>
      <c r="D188" s="5">
        <f t="shared" si="11"/>
        <v>0.2361649855933434</v>
      </c>
    </row>
    <row r="189" spans="1:4" x14ac:dyDescent="0.15">
      <c r="A189" s="61">
        <f t="shared" si="8"/>
        <v>61.104225352112842</v>
      </c>
      <c r="B189" s="5">
        <f t="shared" si="9"/>
        <v>0.11367962364661388</v>
      </c>
      <c r="C189" s="31">
        <f t="shared" si="10"/>
        <v>21.070422535211243</v>
      </c>
      <c r="D189" s="5">
        <f t="shared" si="11"/>
        <v>0.22778826419163867</v>
      </c>
    </row>
    <row r="190" spans="1:4" x14ac:dyDescent="0.15">
      <c r="A190" s="61">
        <f t="shared" si="8"/>
        <v>61.430985915493125</v>
      </c>
      <c r="B190" s="5">
        <f t="shared" si="9"/>
        <v>0.10824206792062953</v>
      </c>
      <c r="C190" s="31">
        <f t="shared" si="10"/>
        <v>21.183098591549271</v>
      </c>
      <c r="D190" s="5">
        <f t="shared" si="11"/>
        <v>0.21970866330195854</v>
      </c>
    </row>
    <row r="191" spans="1:4" x14ac:dyDescent="0.15">
      <c r="A191" s="61">
        <f t="shared" si="8"/>
        <v>61.757746478873408</v>
      </c>
      <c r="B191" s="5">
        <f t="shared" si="9"/>
        <v>0.10306460288921941</v>
      </c>
      <c r="C191" s="31">
        <f t="shared" si="10"/>
        <v>21.295774647887299</v>
      </c>
      <c r="D191" s="5">
        <f t="shared" si="11"/>
        <v>0.21191564412344857</v>
      </c>
    </row>
    <row r="192" spans="1:4" x14ac:dyDescent="0.15">
      <c r="A192" s="61">
        <f t="shared" si="8"/>
        <v>62.084507042253691</v>
      </c>
      <c r="B192" s="5">
        <f t="shared" si="9"/>
        <v>9.8134787821140837E-2</v>
      </c>
      <c r="C192" s="31">
        <f t="shared" si="10"/>
        <v>21.408450704225327</v>
      </c>
      <c r="D192" s="5">
        <f t="shared" si="11"/>
        <v>0.20439904166426093</v>
      </c>
    </row>
    <row r="193" spans="1:4" x14ac:dyDescent="0.15">
      <c r="A193" s="61">
        <f t="shared" si="8"/>
        <v>62.411267605633974</v>
      </c>
      <c r="B193" s="5">
        <f t="shared" si="9"/>
        <v>9.3440777053706375E-2</v>
      </c>
      <c r="C193" s="31">
        <f t="shared" si="10"/>
        <v>21.521126760563355</v>
      </c>
      <c r="D193" s="5">
        <f t="shared" si="11"/>
        <v>0.19714905148262915</v>
      </c>
    </row>
    <row r="194" spans="1:4" x14ac:dyDescent="0.15">
      <c r="A194" s="61">
        <f t="shared" si="8"/>
        <v>62.738028169014257</v>
      </c>
      <c r="B194" s="5">
        <f t="shared" si="9"/>
        <v>8.8971291529297336E-2</v>
      </c>
      <c r="C194" s="31">
        <f t="shared" si="10"/>
        <v>21.633802816901383</v>
      </c>
      <c r="D194" s="5">
        <f t="shared" si="11"/>
        <v>0.19015621689823395</v>
      </c>
    </row>
    <row r="195" spans="1:4" x14ac:dyDescent="0.15">
      <c r="A195" s="61">
        <f t="shared" si="8"/>
        <v>63.06478873239454</v>
      </c>
      <c r="B195" s="5">
        <f t="shared" si="9"/>
        <v>8.4715591693350842E-2</v>
      </c>
      <c r="C195" s="31">
        <f t="shared" si="10"/>
        <v>21.746478873239411</v>
      </c>
      <c r="D195" s="5">
        <f t="shared" si="11"/>
        <v>0.18341141665717933</v>
      </c>
    </row>
    <row r="196" spans="1:4" x14ac:dyDescent="0.15">
      <c r="A196" s="61">
        <f t="shared" ref="A196:A259" si="12">A195+IF(Doses=1, T_1/500,T_1/ROUND(500/(Doses-1),0))</f>
        <v>63.391549295774823</v>
      </c>
      <c r="B196" s="5">
        <f t="shared" ref="B196:B259" si="13">B195*EXP((A195-A196)*Cl_1*$I$6/(Vd_1*1000))+IF(ABS(ROUND(A196/T_1,0)-(A196/T_1))&lt;0.00001,$I$6*D_1/(Vd_1*1000),0)</f>
        <v>8.0663451688697929E-2</v>
      </c>
      <c r="C196" s="31">
        <f t="shared" ref="C196:C259" si="14">C195+IF(Doses2=1, T_2/500,T_2/ROUND(500/(Doses2-1),0))</f>
        <v>21.859154929577439</v>
      </c>
      <c r="D196" s="5">
        <f t="shared" ref="D196:D259" si="15">IF(D_2=0,"",D195*EXP((C195-C196)*$I$6*Cl_2/(Vd_2*1000))+IF(ABS(ROUND(C196/T_2,0)-(C196/T_2))&lt;0.00001,$I$6*D_2/(Vd_2*1000),0))</f>
        <v>0.17690585303448927</v>
      </c>
    </row>
    <row r="197" spans="1:4" x14ac:dyDescent="0.15">
      <c r="A197" s="61">
        <f t="shared" si="12"/>
        <v>63.718309859155106</v>
      </c>
      <c r="B197" s="5">
        <f t="shared" si="13"/>
        <v>7.6805134784245319E-2</v>
      </c>
      <c r="C197" s="31">
        <f t="shared" si="14"/>
        <v>21.971830985915467</v>
      </c>
      <c r="D197" s="5">
        <f t="shared" si="15"/>
        <v>0.17063104035860627</v>
      </c>
    </row>
    <row r="198" spans="1:4" x14ac:dyDescent="0.15">
      <c r="A198" s="61">
        <f t="shared" si="12"/>
        <v>64.045070422535389</v>
      </c>
      <c r="B198" s="5">
        <f t="shared" si="13"/>
        <v>7.3131369978959457E-2</v>
      </c>
      <c r="C198" s="31">
        <f t="shared" si="14"/>
        <v>22.084507042253495</v>
      </c>
      <c r="D198" s="5">
        <f t="shared" si="15"/>
        <v>0.16457879394292352</v>
      </c>
    </row>
    <row r="199" spans="1:4" x14ac:dyDescent="0.15">
      <c r="A199" s="61">
        <f t="shared" si="12"/>
        <v>64.371830985915665</v>
      </c>
      <c r="B199" s="5">
        <f t="shared" si="13"/>
        <v>6.9633329724935383E-2</v>
      </c>
      <c r="C199" s="31">
        <f t="shared" si="14"/>
        <v>22.197183098591523</v>
      </c>
      <c r="D199" s="5">
        <f t="shared" si="15"/>
        <v>0.15874121940991323</v>
      </c>
    </row>
    <row r="200" spans="1:4" x14ac:dyDescent="0.15">
      <c r="A200" s="61">
        <f t="shared" si="12"/>
        <v>64.698591549295941</v>
      </c>
      <c r="B200" s="5">
        <f t="shared" si="13"/>
        <v>6.6302608716021769E-2</v>
      </c>
      <c r="C200" s="31">
        <f t="shared" si="14"/>
        <v>22.309859154929551</v>
      </c>
      <c r="D200" s="5">
        <f t="shared" si="15"/>
        <v>0.15311070239392588</v>
      </c>
    </row>
    <row r="201" spans="1:4" x14ac:dyDescent="0.15">
      <c r="A201" s="61">
        <f t="shared" si="12"/>
        <v>65.025352112676217</v>
      </c>
      <c r="B201" s="5">
        <f t="shared" si="13"/>
        <v>6.3131203691034823E-2</v>
      </c>
      <c r="C201" s="31">
        <f t="shared" si="14"/>
        <v>22.422535211267579</v>
      </c>
      <c r="D201" s="5">
        <f t="shared" si="15"/>
        <v>0.14767989860922887</v>
      </c>
    </row>
    <row r="202" spans="1:4" x14ac:dyDescent="0.15">
      <c r="A202" s="61">
        <f t="shared" si="12"/>
        <v>65.352112676056493</v>
      </c>
      <c r="B202" s="5">
        <f t="shared" si="13"/>
        <v>6.0111494203030302E-2</v>
      </c>
      <c r="C202" s="31">
        <f t="shared" si="14"/>
        <v>22.535211267605607</v>
      </c>
      <c r="D202" s="5">
        <f t="shared" si="15"/>
        <v>0.14244172427032983</v>
      </c>
    </row>
    <row r="203" spans="1:4" x14ac:dyDescent="0.15">
      <c r="A203" s="61">
        <f t="shared" si="12"/>
        <v>65.678873239436768</v>
      </c>
      <c r="B203" s="5">
        <f t="shared" si="13"/>
        <v>5.7236224308425128E-2</v>
      </c>
      <c r="C203" s="31">
        <f t="shared" si="14"/>
        <v>22.647887323943635</v>
      </c>
      <c r="D203" s="5">
        <f t="shared" si="15"/>
        <v>0.13738934685208892</v>
      </c>
    </row>
    <row r="204" spans="1:4" x14ac:dyDescent="0.15">
      <c r="A204" s="61">
        <f t="shared" si="12"/>
        <v>66.005633802817044</v>
      </c>
      <c r="B204" s="5">
        <f t="shared" si="13"/>
        <v>5.4498485131970129E-2</v>
      </c>
      <c r="C204" s="31">
        <f t="shared" si="14"/>
        <v>22.760563380281663</v>
      </c>
      <c r="D204" s="5">
        <f t="shared" si="15"/>
        <v>0.13251617617756803</v>
      </c>
    </row>
    <row r="205" spans="1:4" x14ac:dyDescent="0.15">
      <c r="A205" s="61">
        <f t="shared" si="12"/>
        <v>66.33239436619732</v>
      </c>
      <c r="B205" s="5">
        <f t="shared" si="13"/>
        <v>5.1891698265679888E-2</v>
      </c>
      <c r="C205" s="31">
        <f t="shared" si="14"/>
        <v>22.873239436619691</v>
      </c>
      <c r="D205" s="5">
        <f t="shared" si="15"/>
        <v>0.12781585582199201</v>
      </c>
    </row>
    <row r="206" spans="1:4" x14ac:dyDescent="0.15">
      <c r="A206" s="61">
        <f t="shared" si="12"/>
        <v>66.659154929577596</v>
      </c>
      <c r="B206" s="5">
        <f t="shared" si="13"/>
        <v>4.9409599961829649E-2</v>
      </c>
      <c r="C206" s="31">
        <f t="shared" si="14"/>
        <v>22.985915492957719</v>
      </c>
      <c r="D206" s="5">
        <f t="shared" si="15"/>
        <v>0.12328225482160957</v>
      </c>
    </row>
    <row r="207" spans="1:4" x14ac:dyDescent="0.15">
      <c r="A207" s="61">
        <f t="shared" si="12"/>
        <v>66.985915492957872</v>
      </c>
      <c r="B207" s="5">
        <f t="shared" si="13"/>
        <v>4.7046226082037255E-2</v>
      </c>
      <c r="C207" s="31">
        <f t="shared" si="14"/>
        <v>23.098591549295747</v>
      </c>
      <c r="D207" s="5">
        <f t="shared" si="15"/>
        <v>0.11890945967663909</v>
      </c>
    </row>
    <row r="208" spans="1:4" x14ac:dyDescent="0.15">
      <c r="A208" s="61">
        <f t="shared" si="12"/>
        <v>67.312676056338148</v>
      </c>
      <c r="B208" s="5">
        <f t="shared" si="13"/>
        <v>4.479589776626481E-2</v>
      </c>
      <c r="C208" s="31">
        <f t="shared" si="14"/>
        <v>23.211267605633775</v>
      </c>
      <c r="D208" s="5">
        <f t="shared" si="15"/>
        <v>0.1146917666378683</v>
      </c>
    </row>
    <row r="209" spans="1:4" x14ac:dyDescent="0.15">
      <c r="A209" s="61">
        <f t="shared" si="12"/>
        <v>67.639436619718424</v>
      </c>
      <c r="B209" s="5">
        <f t="shared" si="13"/>
        <v>4.2653207787304692E-2</v>
      </c>
      <c r="C209" s="31">
        <f t="shared" si="14"/>
        <v>23.323943661971803</v>
      </c>
      <c r="D209" s="5">
        <f t="shared" si="15"/>
        <v>0.11062367426684648</v>
      </c>
    </row>
    <row r="210" spans="1:4" x14ac:dyDescent="0.15">
      <c r="A210" s="61">
        <f t="shared" si="12"/>
        <v>67.9661971830987</v>
      </c>
      <c r="B210" s="5">
        <f t="shared" si="13"/>
        <v>4.0613007557961635E-2</v>
      </c>
      <c r="C210" s="31">
        <f t="shared" si="14"/>
        <v>23.436619718309831</v>
      </c>
      <c r="D210" s="5">
        <f t="shared" si="15"/>
        <v>0.1066998762599652</v>
      </c>
    </row>
    <row r="211" spans="1:4" x14ac:dyDescent="0.15">
      <c r="A211" s="61">
        <f t="shared" si="12"/>
        <v>68.292957746478976</v>
      </c>
      <c r="B211" s="5">
        <f t="shared" si="13"/>
        <v>3.867039475971093E-2</v>
      </c>
      <c r="C211" s="31">
        <f t="shared" si="14"/>
        <v>23.54929577464786</v>
      </c>
      <c r="D211" s="5">
        <f t="shared" si="15"/>
        <v>0.10291525452706725</v>
      </c>
    </row>
    <row r="212" spans="1:4" x14ac:dyDescent="0.15">
      <c r="A212" s="61">
        <f t="shared" si="12"/>
        <v>68.619718309859252</v>
      </c>
      <c r="B212" s="5">
        <f t="shared" si="13"/>
        <v>3.6820701563106122E-2</v>
      </c>
      <c r="C212" s="31">
        <f t="shared" si="14"/>
        <v>23.661971830985888</v>
      </c>
      <c r="D212" s="5">
        <f t="shared" si="15"/>
        <v>9.9264872515555908E-2</v>
      </c>
    </row>
    <row r="213" spans="1:4" x14ac:dyDescent="0.15">
      <c r="A213" s="61">
        <f t="shared" si="12"/>
        <v>68.946478873239528</v>
      </c>
      <c r="B213" s="5">
        <f t="shared" si="13"/>
        <v>3.505948341163146E-2</v>
      </c>
      <c r="C213" s="31">
        <f t="shared" si="14"/>
        <v>23.774647887323916</v>
      </c>
      <c r="D213" s="5">
        <f t="shared" si="15"/>
        <v>9.5743968771296595E-2</v>
      </c>
    </row>
    <row r="214" spans="1:4" x14ac:dyDescent="0.15">
      <c r="A214" s="61">
        <f t="shared" si="12"/>
        <v>69.273239436619804</v>
      </c>
      <c r="B214" s="5">
        <f t="shared" si="13"/>
        <v>3.3382508342048318E-2</v>
      </c>
      <c r="C214" s="31">
        <f t="shared" si="14"/>
        <v>23.887323943661944</v>
      </c>
      <c r="D214" s="5">
        <f t="shared" si="15"/>
        <v>9.2347950727911951E-2</v>
      </c>
    </row>
    <row r="215" spans="1:4" x14ac:dyDescent="0.15">
      <c r="A215" s="61">
        <f t="shared" si="12"/>
        <v>69.60000000000008</v>
      </c>
      <c r="B215" s="5">
        <f t="shared" si="13"/>
        <v>1.0317857468155738</v>
      </c>
      <c r="C215" s="31">
        <f t="shared" si="14"/>
        <v>23.999999999999972</v>
      </c>
      <c r="D215" s="5">
        <f t="shared" si="15"/>
        <v>1.1574484570924375</v>
      </c>
    </row>
    <row r="216" spans="1:4" x14ac:dyDescent="0.15">
      <c r="A216" s="61">
        <f t="shared" si="12"/>
        <v>69.926760563380356</v>
      </c>
      <c r="B216" s="5">
        <f t="shared" si="13"/>
        <v>0.98243308082657921</v>
      </c>
      <c r="C216" s="31">
        <f t="shared" si="14"/>
        <v>24.112676056338</v>
      </c>
      <c r="D216" s="5">
        <f t="shared" si="15"/>
        <v>1.1163940084935609</v>
      </c>
    </row>
    <row r="217" spans="1:4" x14ac:dyDescent="0.15">
      <c r="A217" s="61">
        <f t="shared" si="12"/>
        <v>70.253521126760631</v>
      </c>
      <c r="B217" s="5">
        <f t="shared" si="13"/>
        <v>0.93544106543557803</v>
      </c>
      <c r="C217" s="31">
        <f t="shared" si="14"/>
        <v>24.225352112676028</v>
      </c>
      <c r="D217" s="5">
        <f t="shared" si="15"/>
        <v>1.076795752383801</v>
      </c>
    </row>
    <row r="218" spans="1:4" x14ac:dyDescent="0.15">
      <c r="A218" s="61">
        <f t="shared" si="12"/>
        <v>70.580281690140907</v>
      </c>
      <c r="B218" s="5">
        <f t="shared" si="13"/>
        <v>0.89069678533933117</v>
      </c>
      <c r="C218" s="31">
        <f t="shared" si="14"/>
        <v>24.338028169014056</v>
      </c>
      <c r="D218" s="5">
        <f t="shared" si="15"/>
        <v>1.0386020379277983</v>
      </c>
    </row>
    <row r="219" spans="1:4" x14ac:dyDescent="0.15">
      <c r="A219" s="61">
        <f t="shared" si="12"/>
        <v>70.907042253521183</v>
      </c>
      <c r="B219" s="5">
        <f t="shared" si="13"/>
        <v>0.84809272623113674</v>
      </c>
      <c r="C219" s="31">
        <f t="shared" si="14"/>
        <v>24.450704225352084</v>
      </c>
      <c r="D219" s="5">
        <f t="shared" si="15"/>
        <v>1.0017630463342486</v>
      </c>
    </row>
    <row r="220" spans="1:4" x14ac:dyDescent="0.15">
      <c r="A220" s="61">
        <f t="shared" si="12"/>
        <v>71.233802816901459</v>
      </c>
      <c r="B220" s="5">
        <f t="shared" si="13"/>
        <v>0.80752651645884521</v>
      </c>
      <c r="C220" s="31">
        <f t="shared" si="14"/>
        <v>24.563380281690112</v>
      </c>
      <c r="D220" s="5">
        <f t="shared" si="15"/>
        <v>0.96623072587369363</v>
      </c>
    </row>
    <row r="221" spans="1:4" x14ac:dyDescent="0.15">
      <c r="A221" s="61">
        <f t="shared" si="12"/>
        <v>71.560563380281735</v>
      </c>
      <c r="B221" s="5">
        <f t="shared" si="13"/>
        <v>0.76890068103996023</v>
      </c>
      <c r="C221" s="31">
        <f t="shared" si="14"/>
        <v>24.67605633802814</v>
      </c>
      <c r="D221" s="5">
        <f t="shared" si="15"/>
        <v>0.9319587292012157</v>
      </c>
    </row>
    <row r="222" spans="1:4" x14ac:dyDescent="0.15">
      <c r="A222" s="61">
        <f t="shared" si="12"/>
        <v>71.887323943662011</v>
      </c>
      <c r="B222" s="5">
        <f t="shared" si="13"/>
        <v>0.73212240744275914</v>
      </c>
      <c r="C222" s="31">
        <f t="shared" si="14"/>
        <v>24.788732394366168</v>
      </c>
      <c r="D222" s="5">
        <f t="shared" si="15"/>
        <v>0.89890235290228382</v>
      </c>
    </row>
    <row r="223" spans="1:4" x14ac:dyDescent="0.15">
      <c r="A223" s="61">
        <f t="shared" si="12"/>
        <v>72.214084507042287</v>
      </c>
      <c r="B223" s="5">
        <f t="shared" si="13"/>
        <v>0.69710332257063645</v>
      </c>
      <c r="C223" s="31">
        <f t="shared" si="14"/>
        <v>24.901408450704196</v>
      </c>
      <c r="D223" s="5">
        <f t="shared" si="15"/>
        <v>0.86701847918289554</v>
      </c>
    </row>
    <row r="224" spans="1:4" x14ac:dyDescent="0.15">
      <c r="A224" s="61">
        <f t="shared" si="12"/>
        <v>72.540845070422563</v>
      </c>
      <c r="B224" s="5">
        <f t="shared" si="13"/>
        <v>0.66375928041379473</v>
      </c>
      <c r="C224" s="31">
        <f t="shared" si="14"/>
        <v>25.014084507042224</v>
      </c>
      <c r="D224" s="5">
        <f t="shared" si="15"/>
        <v>0.83626551962795648</v>
      </c>
    </row>
    <row r="225" spans="1:4" x14ac:dyDescent="0.15">
      <c r="A225" s="61">
        <f t="shared" si="12"/>
        <v>72.867605633802839</v>
      </c>
      <c r="B225" s="5">
        <f t="shared" si="13"/>
        <v>0.63201015985803966</v>
      </c>
      <c r="C225" s="31">
        <f t="shared" si="14"/>
        <v>25.126760563380252</v>
      </c>
      <c r="D225" s="5">
        <f t="shared" si="15"/>
        <v>0.80660336095453844</v>
      </c>
    </row>
    <row r="226" spans="1:4" x14ac:dyDescent="0.15">
      <c r="A226" s="61">
        <f t="shared" si="12"/>
        <v>73.194366197183115</v>
      </c>
      <c r="B226" s="5">
        <f t="shared" si="13"/>
        <v>0.60177967216484207</v>
      </c>
      <c r="C226" s="31">
        <f t="shared" si="14"/>
        <v>25.23943661971828</v>
      </c>
      <c r="D226" s="5">
        <f t="shared" si="15"/>
        <v>0.77799331268925787</v>
      </c>
    </row>
    <row r="227" spans="1:4" x14ac:dyDescent="0.15">
      <c r="A227" s="61">
        <f t="shared" si="12"/>
        <v>73.521126760563391</v>
      </c>
      <c r="B227" s="5">
        <f t="shared" si="13"/>
        <v>0.57299517766006702</v>
      </c>
      <c r="C227" s="31">
        <f t="shared" si="14"/>
        <v>25.352112676056308</v>
      </c>
      <c r="D227" s="5">
        <f t="shared" si="15"/>
        <v>0.75039805670152615</v>
      </c>
    </row>
    <row r="228" spans="1:4" x14ac:dyDescent="0.15">
      <c r="A228" s="61">
        <f t="shared" si="12"/>
        <v>73.847887323943667</v>
      </c>
      <c r="B228" s="5">
        <f t="shared" si="13"/>
        <v>0.54558751119089977</v>
      </c>
      <c r="C228" s="31">
        <f t="shared" si="14"/>
        <v>25.464788732394336</v>
      </c>
      <c r="D228" s="5">
        <f t="shared" si="15"/>
        <v>0.72378159852684532</v>
      </c>
    </row>
    <row r="229" spans="1:4" x14ac:dyDescent="0.15">
      <c r="A229" s="61">
        <f t="shared" si="12"/>
        <v>74.174647887323943</v>
      </c>
      <c r="B229" s="5">
        <f t="shared" si="13"/>
        <v>0.51949081593156488</v>
      </c>
      <c r="C229" s="31">
        <f t="shared" si="14"/>
        <v>25.577464788732364</v>
      </c>
      <c r="D229" s="5">
        <f t="shared" si="15"/>
        <v>0.69810922041665524</v>
      </c>
    </row>
    <row r="230" spans="1:4" x14ac:dyDescent="0.15">
      <c r="A230" s="61">
        <f t="shared" si="12"/>
        <v>74.501408450704218</v>
      </c>
      <c r="B230" s="5">
        <f t="shared" si="13"/>
        <v>0.49464238513849684</v>
      </c>
      <c r="C230" s="31">
        <f t="shared" si="14"/>
        <v>25.690140845070392</v>
      </c>
      <c r="D230" s="5">
        <f t="shared" si="15"/>
        <v>0.67334743605349334</v>
      </c>
    </row>
    <row r="231" spans="1:4" x14ac:dyDescent="0.15">
      <c r="A231" s="61">
        <f t="shared" si="12"/>
        <v>74.828169014084494</v>
      </c>
      <c r="B231" s="5">
        <f t="shared" si="13"/>
        <v>0.4709825114747222</v>
      </c>
      <c r="C231" s="31">
        <f t="shared" si="14"/>
        <v>25.80281690140842</v>
      </c>
      <c r="D231" s="5">
        <f t="shared" si="15"/>
        <v>0.64946394687239739</v>
      </c>
    </row>
    <row r="232" spans="1:4" x14ac:dyDescent="0.15">
      <c r="A232" s="61">
        <f t="shared" si="12"/>
        <v>75.15492957746477</v>
      </c>
      <c r="B232" s="5">
        <f t="shared" si="13"/>
        <v>0.44845434354139974</v>
      </c>
      <c r="C232" s="31">
        <f t="shared" si="14"/>
        <v>25.915492957746448</v>
      </c>
      <c r="D232" s="5">
        <f t="shared" si="15"/>
        <v>0.62642759993157904</v>
      </c>
    </row>
    <row r="233" spans="1:4" x14ac:dyDescent="0.15">
      <c r="A233" s="61">
        <f t="shared" si="12"/>
        <v>75.481690140845046</v>
      </c>
      <c r="B233" s="5">
        <f t="shared" si="13"/>
        <v>0.4270037492717848</v>
      </c>
      <c r="C233" s="31">
        <f t="shared" si="14"/>
        <v>26.028169014084476</v>
      </c>
      <c r="D233" s="5">
        <f t="shared" si="15"/>
        <v>0.60420834727741546</v>
      </c>
    </row>
    <row r="234" spans="1:4" x14ac:dyDescent="0.15">
      <c r="A234" s="61">
        <f t="shared" si="12"/>
        <v>75.808450704225322</v>
      </c>
      <c r="B234" s="5">
        <f t="shared" si="13"/>
        <v>0.40657918585937164</v>
      </c>
      <c r="C234" s="31">
        <f t="shared" si="14"/>
        <v>26.140845070422504</v>
      </c>
      <c r="D234" s="5">
        <f t="shared" si="15"/>
        <v>0.58277720675075628</v>
      </c>
    </row>
    <row r="235" spans="1:4" x14ac:dyDescent="0.15">
      <c r="A235" s="61">
        <f t="shared" si="12"/>
        <v>76.135211267605598</v>
      </c>
      <c r="B235" s="5">
        <f t="shared" si="13"/>
        <v>0.38713157590766956</v>
      </c>
      <c r="C235" s="31">
        <f t="shared" si="14"/>
        <v>26.253521126760532</v>
      </c>
      <c r="D235" s="5">
        <f t="shared" si="15"/>
        <v>0.56210622418342193</v>
      </c>
    </row>
    <row r="236" spans="1:4" x14ac:dyDescent="0.15">
      <c r="A236" s="61">
        <f t="shared" si="12"/>
        <v>76.461971830985874</v>
      </c>
      <c r="B236" s="5">
        <f t="shared" si="13"/>
        <v>0.36861418950401786</v>
      </c>
      <c r="C236" s="31">
        <f t="shared" si="14"/>
        <v>26.36619718309856</v>
      </c>
      <c r="D236" s="5">
        <f t="shared" si="15"/>
        <v>0.54216843693558436</v>
      </c>
    </row>
    <row r="237" spans="1:4" x14ac:dyDescent="0.15">
      <c r="A237" s="61">
        <f t="shared" si="12"/>
        <v>76.78873239436615</v>
      </c>
      <c r="B237" s="5">
        <f t="shared" si="13"/>
        <v>0.35098253193407908</v>
      </c>
      <c r="C237" s="31">
        <f t="shared" si="14"/>
        <v>26.478873239436588</v>
      </c>
      <c r="D237" s="5">
        <f t="shared" si="15"/>
        <v>0.52293783872646893</v>
      </c>
    </row>
    <row r="238" spans="1:4" x14ac:dyDescent="0.15">
      <c r="A238" s="61">
        <f t="shared" si="12"/>
        <v>77.115492957746426</v>
      </c>
      <c r="B238" s="5">
        <f t="shared" si="13"/>
        <v>0.33419423676720428</v>
      </c>
      <c r="C238" s="31">
        <f t="shared" si="14"/>
        <v>26.591549295774616</v>
      </c>
      <c r="D238" s="5">
        <f t="shared" si="15"/>
        <v>0.50438934571250416</v>
      </c>
    </row>
    <row r="239" spans="1:4" x14ac:dyDescent="0.15">
      <c r="A239" s="61">
        <f t="shared" si="12"/>
        <v>77.442253521126702</v>
      </c>
      <c r="B239" s="5">
        <f t="shared" si="13"/>
        <v>0.31820896405576904</v>
      </c>
      <c r="C239" s="31">
        <f t="shared" si="14"/>
        <v>26.704225352112644</v>
      </c>
      <c r="D239" s="5">
        <f t="shared" si="15"/>
        <v>0.48649876376867146</v>
      </c>
    </row>
    <row r="240" spans="1:4" x14ac:dyDescent="0.15">
      <c r="A240" s="61">
        <f t="shared" si="12"/>
        <v>77.769014084506978</v>
      </c>
      <c r="B240" s="5">
        <f t="shared" si="13"/>
        <v>0.30298830340386779</v>
      </c>
      <c r="C240" s="31">
        <f t="shared" si="14"/>
        <v>26.816901408450672</v>
      </c>
      <c r="D240" s="5">
        <f t="shared" si="15"/>
        <v>0.4692427569303792</v>
      </c>
    </row>
    <row r="241" spans="1:4" x14ac:dyDescent="0.15">
      <c r="A241" s="61">
        <f t="shared" si="12"/>
        <v>78.095774647887254</v>
      </c>
      <c r="B241" s="5">
        <f t="shared" si="13"/>
        <v>0.28849568167245321</v>
      </c>
      <c r="C241" s="31">
        <f t="shared" si="14"/>
        <v>26.9295774647887</v>
      </c>
      <c r="D241" s="5">
        <f t="shared" si="15"/>
        <v>0.45259881695469623</v>
      </c>
    </row>
    <row r="242" spans="1:4" x14ac:dyDescent="0.15">
      <c r="A242" s="61">
        <f t="shared" si="12"/>
        <v>78.42253521126753</v>
      </c>
      <c r="B242" s="5">
        <f t="shared" si="13"/>
        <v>0.27469627509914951</v>
      </c>
      <c r="C242" s="31">
        <f t="shared" si="14"/>
        <v>27.042253521126728</v>
      </c>
      <c r="D242" s="5">
        <f t="shared" si="15"/>
        <v>0.43654523396124206</v>
      </c>
    </row>
    <row r="243" spans="1:4" x14ac:dyDescent="0.15">
      <c r="A243" s="61">
        <f t="shared" si="12"/>
        <v>78.749295774647806</v>
      </c>
      <c r="B243" s="5">
        <f t="shared" si="13"/>
        <v>0.26155692562157573</v>
      </c>
      <c r="C243" s="31">
        <f t="shared" si="14"/>
        <v>27.154929577464756</v>
      </c>
      <c r="D243" s="5">
        <f t="shared" si="15"/>
        <v>0.42106106811443833</v>
      </c>
    </row>
    <row r="244" spans="1:4" x14ac:dyDescent="0.15">
      <c r="A244" s="61">
        <f t="shared" si="12"/>
        <v>79.076056338028081</v>
      </c>
      <c r="B244" s="5">
        <f t="shared" si="13"/>
        <v>0.24904606120311498</v>
      </c>
      <c r="C244" s="31">
        <f t="shared" si="14"/>
        <v>27.267605633802784</v>
      </c>
      <c r="D244" s="5">
        <f t="shared" si="15"/>
        <v>0.40612612231018491</v>
      </c>
    </row>
    <row r="245" spans="1:4" x14ac:dyDescent="0.15">
      <c r="A245" s="61">
        <f t="shared" si="12"/>
        <v>79.402816901408357</v>
      </c>
      <c r="B245" s="5">
        <f t="shared" si="13"/>
        <v>0.23713361996968418</v>
      </c>
      <c r="C245" s="31">
        <f t="shared" si="14"/>
        <v>27.380281690140812</v>
      </c>
      <c r="D245" s="5">
        <f t="shared" si="15"/>
        <v>0.3917209158313335</v>
      </c>
    </row>
    <row r="246" spans="1:4" x14ac:dyDescent="0.15">
      <c r="A246" s="61">
        <f t="shared" si="12"/>
        <v>79.729577464788633</v>
      </c>
      <c r="B246" s="5">
        <f t="shared" si="13"/>
        <v>0.22579097797521508</v>
      </c>
      <c r="C246" s="31">
        <f t="shared" si="14"/>
        <v>27.49295774647884</v>
      </c>
      <c r="D246" s="5">
        <f t="shared" si="15"/>
        <v>0.37782665893759609</v>
      </c>
    </row>
    <row r="247" spans="1:4" x14ac:dyDescent="0.15">
      <c r="A247" s="61">
        <f t="shared" si="12"/>
        <v>80.056338028168909</v>
      </c>
      <c r="B247" s="5">
        <f t="shared" si="13"/>
        <v>0.21499088042227704</v>
      </c>
      <c r="C247" s="31">
        <f t="shared" si="14"/>
        <v>27.605633802816868</v>
      </c>
      <c r="D247" s="5">
        <f t="shared" si="15"/>
        <v>0.36442522835674385</v>
      </c>
    </row>
    <row r="248" spans="1:4" x14ac:dyDescent="0.15">
      <c r="A248" s="61">
        <f t="shared" si="12"/>
        <v>80.383098591549185</v>
      </c>
      <c r="B248" s="5">
        <f t="shared" si="13"/>
        <v>0.20470737617257445</v>
      </c>
      <c r="C248" s="31">
        <f t="shared" si="14"/>
        <v>27.718309859154896</v>
      </c>
      <c r="D248" s="5">
        <f t="shared" si="15"/>
        <v>0.35149914364512808</v>
      </c>
    </row>
    <row r="249" spans="1:4" x14ac:dyDescent="0.15">
      <c r="A249" s="61">
        <f t="shared" si="12"/>
        <v>80.709859154929461</v>
      </c>
      <c r="B249" s="5">
        <f t="shared" si="13"/>
        <v>0.19491575538995634</v>
      </c>
      <c r="C249" s="31">
        <f t="shared" si="14"/>
        <v>27.830985915492924</v>
      </c>
      <c r="D249" s="5">
        <f t="shared" si="15"/>
        <v>0.3390315443866882</v>
      </c>
    </row>
    <row r="250" spans="1:4" x14ac:dyDescent="0.15">
      <c r="A250" s="61">
        <f t="shared" si="12"/>
        <v>81.036619718309737</v>
      </c>
      <c r="B250" s="5">
        <f t="shared" si="13"/>
        <v>0.1855924901661031</v>
      </c>
      <c r="C250" s="31">
        <f t="shared" si="14"/>
        <v>27.943661971830952</v>
      </c>
      <c r="D250" s="5">
        <f t="shared" si="15"/>
        <v>0.32700616820070616</v>
      </c>
    </row>
    <row r="251" spans="1:4" x14ac:dyDescent="0.15">
      <c r="A251" s="61">
        <f t="shared" si="12"/>
        <v>81.363380281690013</v>
      </c>
      <c r="B251" s="5">
        <f t="shared" si="13"/>
        <v>0.17671517798622216</v>
      </c>
      <c r="C251" s="31">
        <f t="shared" si="14"/>
        <v>28.05633802816898</v>
      </c>
      <c r="D251" s="5">
        <f t="shared" si="15"/>
        <v>0.31540732952962114</v>
      </c>
    </row>
    <row r="252" spans="1:4" x14ac:dyDescent="0.15">
      <c r="A252" s="61">
        <f t="shared" si="12"/>
        <v>81.690140845070289</v>
      </c>
      <c r="B252" s="5">
        <f t="shared" si="13"/>
        <v>0.1682624878989083</v>
      </c>
      <c r="C252" s="31">
        <f t="shared" si="14"/>
        <v>28.169014084507008</v>
      </c>
      <c r="D252" s="5">
        <f t="shared" si="15"/>
        <v>0.3042198991792357</v>
      </c>
    </row>
    <row r="253" spans="1:4" x14ac:dyDescent="0.15">
      <c r="A253" s="61">
        <f t="shared" si="12"/>
        <v>82.016901408450565</v>
      </c>
      <c r="B253" s="5">
        <f t="shared" si="13"/>
        <v>0.1602141092608223</v>
      </c>
      <c r="C253" s="31">
        <f t="shared" si="14"/>
        <v>28.281690140845036</v>
      </c>
      <c r="D253" s="5">
        <f t="shared" si="15"/>
        <v>0.29342928458462669</v>
      </c>
    </row>
    <row r="254" spans="1:4" x14ac:dyDescent="0.15">
      <c r="A254" s="61">
        <f t="shared" si="12"/>
        <v>82.343661971830841</v>
      </c>
      <c r="B254" s="5">
        <f t="shared" si="13"/>
        <v>0.15255070293302878</v>
      </c>
      <c r="C254" s="31">
        <f t="shared" si="14"/>
        <v>28.394366197183064</v>
      </c>
      <c r="D254" s="5">
        <f t="shared" si="15"/>
        <v>0.28302141077601994</v>
      </c>
    </row>
    <row r="255" spans="1:4" x14ac:dyDescent="0.15">
      <c r="A255" s="61">
        <f t="shared" si="12"/>
        <v>82.670422535211117</v>
      </c>
      <c r="B255" s="5">
        <f t="shared" si="13"/>
        <v>0.14525385481172415</v>
      </c>
      <c r="C255" s="31">
        <f t="shared" si="14"/>
        <v>28.507042253521092</v>
      </c>
      <c r="D255" s="5">
        <f t="shared" si="15"/>
        <v>0.27298270201980129</v>
      </c>
    </row>
    <row r="256" spans="1:4" x14ac:dyDescent="0.15">
      <c r="A256" s="61">
        <f t="shared" si="12"/>
        <v>82.997183098591393</v>
      </c>
      <c r="B256" s="5">
        <f t="shared" si="13"/>
        <v>0.13830603158169624</v>
      </c>
      <c r="C256" s="31">
        <f t="shared" si="14"/>
        <v>28.61971830985912</v>
      </c>
      <c r="D256" s="5">
        <f t="shared" si="15"/>
        <v>0.26330006411071699</v>
      </c>
    </row>
    <row r="257" spans="1:4" x14ac:dyDescent="0.15">
      <c r="A257" s="61">
        <f t="shared" si="12"/>
        <v>83.323943661971668</v>
      </c>
      <c r="B257" s="5">
        <f t="shared" si="13"/>
        <v>0.13169053858619661</v>
      </c>
      <c r="C257" s="31">
        <f t="shared" si="14"/>
        <v>28.732394366197148</v>
      </c>
      <c r="D257" s="5">
        <f t="shared" si="15"/>
        <v>0.2539608672921661</v>
      </c>
    </row>
    <row r="258" spans="1:4" x14ac:dyDescent="0.15">
      <c r="A258" s="61">
        <f t="shared" si="12"/>
        <v>83.650704225351944</v>
      </c>
      <c r="B258" s="5">
        <f t="shared" si="13"/>
        <v>0.12539147971199308</v>
      </c>
      <c r="C258" s="31">
        <f t="shared" si="14"/>
        <v>28.845070422535176</v>
      </c>
      <c r="D258" s="5">
        <f t="shared" si="15"/>
        <v>0.24495292978230626</v>
      </c>
    </row>
    <row r="259" spans="1:4" x14ac:dyDescent="0.15">
      <c r="A259" s="61">
        <f t="shared" si="12"/>
        <v>83.97746478873222</v>
      </c>
      <c r="B259" s="5">
        <f t="shared" si="13"/>
        <v>0.11939371919321172</v>
      </c>
      <c r="C259" s="31">
        <f t="shared" si="14"/>
        <v>28.957746478873204</v>
      </c>
      <c r="D259" s="5">
        <f t="shared" si="15"/>
        <v>0.23626450188448517</v>
      </c>
    </row>
    <row r="260" spans="1:4" x14ac:dyDescent="0.15">
      <c r="A260" s="61">
        <f t="shared" ref="A260:A323" si="16">A259+IF(Doses=1, T_1/500,T_1/ROUND(500/(Doses-1),0))</f>
        <v>84.304225352112496</v>
      </c>
      <c r="B260" s="5">
        <f t="shared" ref="B260:B323" si="17">B259*EXP((A259-A260)*Cl_1*$I$6/(Vd_1*1000))+IF(ABS(ROUND(A260/T_1,0)-(A260/T_1))&lt;0.00001,$I$6*D_1/(Vd_1*1000),0)</f>
        <v>0.11368284524218822</v>
      </c>
      <c r="C260" s="31">
        <f t="shared" ref="C260:C323" si="18">C259+IF(Doses2=1, T_2/500,T_2/ROUND(500/(Doses2-1),0))</f>
        <v>29.070422535211232</v>
      </c>
      <c r="D260" s="5">
        <f t="shared" ref="D260:D323" si="19">IF(D_2=0,"",D259*EXP((C259-C260)*$I$6*Cl_2/(Vd_2*1000))+IF(ABS(ROUND(C260/T_2,0)-(C260/T_2))&lt;0.00001,$I$6*D_2/(Vd_2*1000),0))</f>
        <v>0.22788425066127141</v>
      </c>
    </row>
    <row r="261" spans="1:4" x14ac:dyDescent="0.15">
      <c r="A261" s="61">
        <f t="shared" si="16"/>
        <v>84.630985915492772</v>
      </c>
      <c r="B261" s="5">
        <f t="shared" si="17"/>
        <v>0.10824513541993853</v>
      </c>
      <c r="C261" s="31">
        <f t="shared" si="18"/>
        <v>29.18309859154926</v>
      </c>
      <c r="D261" s="5">
        <f t="shared" si="19"/>
        <v>0.21980124515209434</v>
      </c>
    </row>
    <row r="262" spans="1:4" x14ac:dyDescent="0.15">
      <c r="A262" s="61">
        <f t="shared" si="16"/>
        <v>84.957746478873048</v>
      </c>
      <c r="B262" s="5">
        <f t="shared" si="17"/>
        <v>0.10306752366303897</v>
      </c>
      <c r="C262" s="31">
        <f t="shared" si="18"/>
        <v>29.295774647887288</v>
      </c>
      <c r="D262" s="5">
        <f t="shared" si="19"/>
        <v>0.21200494211521098</v>
      </c>
    </row>
    <row r="263" spans="1:4" x14ac:dyDescent="0.15">
      <c r="A263" s="61">
        <f t="shared" si="16"/>
        <v>85.284507042253324</v>
      </c>
      <c r="B263" s="5">
        <f t="shared" si="17"/>
        <v>9.8137568887685808E-2</v>
      </c>
      <c r="C263" s="31">
        <f t="shared" si="18"/>
        <v>29.408450704225316</v>
      </c>
      <c r="D263" s="5">
        <f t="shared" si="19"/>
        <v>0.20448517227540236</v>
      </c>
    </row>
    <row r="264" spans="1:4" x14ac:dyDescent="0.15">
      <c r="A264" s="61">
        <f t="shared" si="16"/>
        <v>85.6112676056336</v>
      </c>
      <c r="B264" s="5">
        <f t="shared" si="17"/>
        <v>9.3443425095494401E-2</v>
      </c>
      <c r="C264" s="31">
        <f t="shared" si="18"/>
        <v>29.521126760563345</v>
      </c>
      <c r="D264" s="5">
        <f t="shared" si="19"/>
        <v>0.19723212705946108</v>
      </c>
    </row>
    <row r="265" spans="1:4" x14ac:dyDescent="0.15">
      <c r="A265" s="61">
        <f t="shared" si="16"/>
        <v>85.938028169013876</v>
      </c>
      <c r="B265" s="5">
        <f t="shared" si="17"/>
        <v>8.8973812909206001E-2</v>
      </c>
      <c r="C265" s="31">
        <f t="shared" si="18"/>
        <v>29.633802816901373</v>
      </c>
      <c r="D265" s="5">
        <f t="shared" si="19"/>
        <v>0.19023634580216828</v>
      </c>
    </row>
    <row r="266" spans="1:4" x14ac:dyDescent="0.15">
      <c r="A266" s="61">
        <f t="shared" si="16"/>
        <v>86.264788732394152</v>
      </c>
      <c r="B266" s="5">
        <f t="shared" si="17"/>
        <v>8.4717992469906772E-2</v>
      </c>
      <c r="C266" s="31">
        <f t="shared" si="18"/>
        <v>29.746478873239401</v>
      </c>
      <c r="D266" s="5">
        <f t="shared" si="19"/>
        <v>0.18348870340607193</v>
      </c>
    </row>
    <row r="267" spans="1:4" x14ac:dyDescent="0.15">
      <c r="A267" s="61">
        <f t="shared" si="16"/>
        <v>86.591549295774428</v>
      </c>
      <c r="B267" s="5">
        <f t="shared" si="17"/>
        <v>8.0665737630634601E-2</v>
      </c>
      <c r="C267" s="31">
        <f t="shared" si="18"/>
        <v>29.859154929577429</v>
      </c>
      <c r="D267" s="5">
        <f t="shared" si="19"/>
        <v>0.17698039843897007</v>
      </c>
    </row>
    <row r="268" spans="1:4" x14ac:dyDescent="0.15">
      <c r="A268" s="61">
        <f t="shared" si="16"/>
        <v>86.918309859154704</v>
      </c>
      <c r="B268" s="5">
        <f t="shared" si="17"/>
        <v>7.6807311384364529E-2</v>
      </c>
      <c r="C268" s="31">
        <f t="shared" si="18"/>
        <v>29.971830985915457</v>
      </c>
      <c r="D268" s="5">
        <f t="shared" si="19"/>
        <v>0.17070294165357378</v>
      </c>
    </row>
    <row r="269" spans="1:4" x14ac:dyDescent="0.15">
      <c r="A269" s="61">
        <f t="shared" si="16"/>
        <v>87.24507042253498</v>
      </c>
      <c r="B269" s="5">
        <f t="shared" si="17"/>
        <v>7.3133442467329765E-2</v>
      </c>
      <c r="C269" s="31">
        <f t="shared" si="18"/>
        <v>30.084507042253485</v>
      </c>
      <c r="D269" s="5">
        <f t="shared" si="19"/>
        <v>0.16464814491437524</v>
      </c>
    </row>
    <row r="270" spans="1:4" x14ac:dyDescent="0.15">
      <c r="A270" s="61">
        <f t="shared" si="16"/>
        <v>87.571830985915255</v>
      </c>
      <c r="B270" s="5">
        <f t="shared" si="17"/>
        <v>6.9635303081459154E-2</v>
      </c>
      <c r="C270" s="31">
        <f t="shared" si="18"/>
        <v>30.197183098591513</v>
      </c>
      <c r="D270" s="5">
        <f t="shared" si="19"/>
        <v>0.15880811051727745</v>
      </c>
    </row>
    <row r="271" spans="1:4" x14ac:dyDescent="0.15">
      <c r="A271" s="61">
        <f t="shared" si="16"/>
        <v>87.898591549295531</v>
      </c>
      <c r="B271" s="5">
        <f t="shared" si="17"/>
        <v>6.6304487682401367E-2</v>
      </c>
      <c r="C271" s="31">
        <f t="shared" si="18"/>
        <v>30.309859154929541</v>
      </c>
      <c r="D271" s="5">
        <f t="shared" si="19"/>
        <v>0.15317522088805433</v>
      </c>
    </row>
    <row r="272" spans="1:4" x14ac:dyDescent="0.15">
      <c r="A272" s="61">
        <f t="shared" si="16"/>
        <v>88.225352112675807</v>
      </c>
      <c r="B272" s="5">
        <f t="shared" si="17"/>
        <v>6.3132992782166164E-2</v>
      </c>
      <c r="C272" s="31">
        <f t="shared" si="18"/>
        <v>30.422535211267569</v>
      </c>
      <c r="D272" s="5">
        <f t="shared" si="19"/>
        <v>0.14774212864620431</v>
      </c>
    </row>
    <row r="273" spans="1:4" x14ac:dyDescent="0.15">
      <c r="A273" s="61">
        <f t="shared" si="16"/>
        <v>88.552112676056083</v>
      </c>
      <c r="B273" s="5">
        <f t="shared" si="17"/>
        <v>6.0113197717851535E-2</v>
      </c>
      <c r="C273" s="31">
        <f t="shared" si="18"/>
        <v>30.535211267605597</v>
      </c>
      <c r="D273" s="5">
        <f t="shared" si="19"/>
        <v>0.1425017470212368</v>
      </c>
    </row>
    <row r="274" spans="1:4" x14ac:dyDescent="0.15">
      <c r="A274" s="61">
        <f t="shared" si="16"/>
        <v>88.878873239436359</v>
      </c>
      <c r="B274" s="5">
        <f t="shared" si="17"/>
        <v>5.7237846340246389E-2</v>
      </c>
      <c r="C274" s="31">
        <f t="shared" si="18"/>
        <v>30.647887323943625</v>
      </c>
      <c r="D274" s="5">
        <f t="shared" si="19"/>
        <v>0.13744724060889099</v>
      </c>
    </row>
    <row r="275" spans="1:4" x14ac:dyDescent="0.15">
      <c r="A275" s="61">
        <f t="shared" si="16"/>
        <v>89.205633802816635</v>
      </c>
      <c r="B275" s="5">
        <f t="shared" si="17"/>
        <v>5.4500029578309184E-2</v>
      </c>
      <c r="C275" s="31">
        <f t="shared" si="18"/>
        <v>30.760563380281653</v>
      </c>
      <c r="D275" s="5">
        <f t="shared" si="19"/>
        <v>0.13257201645522962</v>
      </c>
    </row>
    <row r="276" spans="1:4" x14ac:dyDescent="0.15">
      <c r="A276" s="61">
        <f t="shared" si="16"/>
        <v>89.532394366196911</v>
      </c>
      <c r="B276" s="5">
        <f t="shared" si="17"/>
        <v>5.1893168837627339E-2</v>
      </c>
      <c r="C276" s="31">
        <f t="shared" si="18"/>
        <v>30.873239436619681</v>
      </c>
      <c r="D276" s="5">
        <f t="shared" si="19"/>
        <v>0.12786971545697792</v>
      </c>
    </row>
    <row r="277" spans="1:4" x14ac:dyDescent="0.15">
      <c r="A277" s="61">
        <f t="shared" si="16"/>
        <v>89.859154929577187</v>
      </c>
      <c r="B277" s="5">
        <f t="shared" si="17"/>
        <v>4.9411000192966174E-2</v>
      </c>
      <c r="C277" s="31">
        <f t="shared" si="18"/>
        <v>30.985915492957709</v>
      </c>
      <c r="D277" s="5">
        <f t="shared" si="19"/>
        <v>0.12333420406689083</v>
      </c>
    </row>
    <row r="278" spans="1:4" x14ac:dyDescent="0.15">
      <c r="A278" s="61">
        <f t="shared" si="16"/>
        <v>90.185915492957463</v>
      </c>
      <c r="B278" s="5">
        <f t="shared" si="17"/>
        <v>4.7047559336924297E-2</v>
      </c>
      <c r="C278" s="31">
        <f t="shared" si="18"/>
        <v>31.098591549295737</v>
      </c>
      <c r="D278" s="5">
        <f t="shared" si="19"/>
        <v>0.11895956629332892</v>
      </c>
    </row>
    <row r="279" spans="1:4" x14ac:dyDescent="0.15">
      <c r="A279" s="61">
        <f t="shared" si="16"/>
        <v>90.512676056337739</v>
      </c>
      <c r="B279" s="5">
        <f t="shared" si="17"/>
        <v>4.4797167248529168E-2</v>
      </c>
      <c r="C279" s="31">
        <f t="shared" si="18"/>
        <v>31.211267605633765</v>
      </c>
      <c r="D279" s="5">
        <f t="shared" si="19"/>
        <v>0.11474009598360774</v>
      </c>
    </row>
    <row r="280" spans="1:4" x14ac:dyDescent="0.15">
      <c r="A280" s="61">
        <f t="shared" si="16"/>
        <v>90.839436619718015</v>
      </c>
      <c r="B280" s="5">
        <f t="shared" si="17"/>
        <v>4.2654416547336392E-2</v>
      </c>
      <c r="C280" s="31">
        <f t="shared" si="18"/>
        <v>31.323943661971793</v>
      </c>
      <c r="D280" s="5">
        <f t="shared" si="19"/>
        <v>0.11067028938105508</v>
      </c>
    </row>
    <row r="281" spans="1:4" x14ac:dyDescent="0.15">
      <c r="A281" s="61">
        <f t="shared" si="16"/>
        <v>91.166197183098291</v>
      </c>
      <c r="B281" s="5">
        <f t="shared" si="17"/>
        <v>4.0614158500243587E-2</v>
      </c>
      <c r="C281" s="31">
        <f t="shared" si="18"/>
        <v>31.436619718309821</v>
      </c>
      <c r="D281" s="5">
        <f t="shared" si="19"/>
        <v>0.1067448379460678</v>
      </c>
    </row>
    <row r="282" spans="1:4" x14ac:dyDescent="0.15">
      <c r="A282" s="61">
        <f t="shared" si="16"/>
        <v>91.492957746478567</v>
      </c>
      <c r="B282" s="5">
        <f t="shared" si="17"/>
        <v>3.8671490649798003E-2</v>
      </c>
      <c r="C282" s="31">
        <f t="shared" si="18"/>
        <v>31.549295774647849</v>
      </c>
      <c r="D282" s="5">
        <f t="shared" si="19"/>
        <v>0.10295862143180426</v>
      </c>
    </row>
    <row r="283" spans="1:4" x14ac:dyDescent="0.15">
      <c r="A283" s="61">
        <f t="shared" si="16"/>
        <v>91.819718309858843</v>
      </c>
      <c r="B283" s="5">
        <f t="shared" si="17"/>
        <v>3.6821745034270374E-2</v>
      </c>
      <c r="C283" s="31">
        <f t="shared" si="18"/>
        <v>31.661971830985877</v>
      </c>
      <c r="D283" s="5">
        <f t="shared" si="19"/>
        <v>9.9306701205480408E-2</v>
      </c>
    </row>
    <row r="284" spans="1:4" x14ac:dyDescent="0.15">
      <c r="A284" s="61">
        <f t="shared" si="16"/>
        <v>92.146478873239118</v>
      </c>
      <c r="B284" s="5">
        <f t="shared" si="17"/>
        <v>3.5060476971189553E-2</v>
      </c>
      <c r="C284" s="31">
        <f t="shared" si="18"/>
        <v>31.774647887323905</v>
      </c>
      <c r="D284" s="5">
        <f t="shared" si="19"/>
        <v>9.5784313806558163E-2</v>
      </c>
    </row>
    <row r="285" spans="1:4" x14ac:dyDescent="0.15">
      <c r="A285" s="61">
        <f t="shared" si="16"/>
        <v>92.473239436619394</v>
      </c>
      <c r="B285" s="5">
        <f t="shared" si="17"/>
        <v>3.3383454377386226E-2</v>
      </c>
      <c r="C285" s="31">
        <f t="shared" si="18"/>
        <v>31.887323943661933</v>
      </c>
      <c r="D285" s="5">
        <f t="shared" si="19"/>
        <v>9.2386864733423363E-2</v>
      </c>
    </row>
    <row r="286" spans="1:4" x14ac:dyDescent="0.15">
      <c r="A286" s="61">
        <f t="shared" si="16"/>
        <v>92.79999999999967</v>
      </c>
      <c r="B286" s="5">
        <f t="shared" si="17"/>
        <v>1.0317866475998834</v>
      </c>
      <c r="C286" s="31">
        <f t="shared" si="18"/>
        <v>31.999999999999961</v>
      </c>
      <c r="D286" s="5">
        <f t="shared" si="19"/>
        <v>1.1574859908265172</v>
      </c>
    </row>
    <row r="287" spans="1:4" x14ac:dyDescent="0.15">
      <c r="A287" s="61">
        <f t="shared" si="16"/>
        <v>93.126760563379946</v>
      </c>
      <c r="B287" s="5">
        <f t="shared" si="17"/>
        <v>0.98243393852432037</v>
      </c>
      <c r="C287" s="31">
        <f t="shared" si="18"/>
        <v>32.112676056337989</v>
      </c>
      <c r="D287" s="5">
        <f t="shared" si="19"/>
        <v>1.1164302109141406</v>
      </c>
    </row>
    <row r="288" spans="1:4" x14ac:dyDescent="0.15">
      <c r="A288" s="61">
        <f t="shared" si="16"/>
        <v>93.453521126760222</v>
      </c>
      <c r="B288" s="5">
        <f t="shared" si="17"/>
        <v>0.93544188210767965</v>
      </c>
      <c r="C288" s="31">
        <f t="shared" si="18"/>
        <v>32.225352112676021</v>
      </c>
      <c r="D288" s="5">
        <f t="shared" si="19"/>
        <v>1.0768306707122839</v>
      </c>
    </row>
    <row r="289" spans="1:4" x14ac:dyDescent="0.15">
      <c r="A289" s="61">
        <f t="shared" si="16"/>
        <v>93.780281690140498</v>
      </c>
      <c r="B289" s="5">
        <f t="shared" si="17"/>
        <v>0.89069756294814317</v>
      </c>
      <c r="C289" s="31">
        <f t="shared" si="18"/>
        <v>32.338028169014052</v>
      </c>
      <c r="D289" s="5">
        <f t="shared" si="19"/>
        <v>1.0386357177106558</v>
      </c>
    </row>
    <row r="290" spans="1:4" x14ac:dyDescent="0.15">
      <c r="A290" s="61">
        <f t="shared" si="16"/>
        <v>94.107042253520774</v>
      </c>
      <c r="B290" s="5">
        <f t="shared" si="17"/>
        <v>0.8480934666451454</v>
      </c>
      <c r="C290" s="31">
        <f t="shared" si="18"/>
        <v>32.450704225352084</v>
      </c>
      <c r="D290" s="5">
        <f t="shared" si="19"/>
        <v>1.0017955315024285</v>
      </c>
    </row>
    <row r="291" spans="1:4" x14ac:dyDescent="0.15">
      <c r="A291" s="61">
        <f t="shared" si="16"/>
        <v>94.43380281690105</v>
      </c>
      <c r="B291" s="5">
        <f t="shared" si="17"/>
        <v>0.80752722145716271</v>
      </c>
      <c r="C291" s="31">
        <f t="shared" si="18"/>
        <v>32.563380281690115</v>
      </c>
      <c r="D291" s="5">
        <f t="shared" si="19"/>
        <v>0.96626205879992233</v>
      </c>
    </row>
    <row r="292" spans="1:4" x14ac:dyDescent="0.15">
      <c r="A292" s="61">
        <f t="shared" si="16"/>
        <v>94.760563380281326</v>
      </c>
      <c r="B292" s="5">
        <f t="shared" si="17"/>
        <v>0.76890135231659995</v>
      </c>
      <c r="C292" s="31">
        <f t="shared" si="18"/>
        <v>32.676056338028147</v>
      </c>
      <c r="D292" s="5">
        <f t="shared" si="19"/>
        <v>0.93198895075526822</v>
      </c>
    </row>
    <row r="293" spans="1:4" x14ac:dyDescent="0.15">
      <c r="A293" s="61">
        <f t="shared" si="16"/>
        <v>95.087323943661602</v>
      </c>
      <c r="B293" s="5">
        <f t="shared" si="17"/>
        <v>0.73212304661070593</v>
      </c>
      <c r="C293" s="31">
        <f t="shared" si="18"/>
        <v>32.788732394366178</v>
      </c>
      <c r="D293" s="5">
        <f t="shared" si="19"/>
        <v>0.8989315025042931</v>
      </c>
    </row>
    <row r="294" spans="1:4" x14ac:dyDescent="0.15">
      <c r="A294" s="61">
        <f t="shared" si="16"/>
        <v>95.414084507041878</v>
      </c>
      <c r="B294" s="5">
        <f t="shared" si="17"/>
        <v>0.69710393116572222</v>
      </c>
      <c r="C294" s="31">
        <f t="shared" si="18"/>
        <v>32.90140845070421</v>
      </c>
      <c r="D294" s="5">
        <f t="shared" si="19"/>
        <v>0.86704659485477065</v>
      </c>
    </row>
    <row r="295" spans="1:4" x14ac:dyDescent="0.15">
      <c r="A295" s="61">
        <f t="shared" si="16"/>
        <v>95.740845070422154</v>
      </c>
      <c r="B295" s="5">
        <f t="shared" si="17"/>
        <v>0.66375985989838915</v>
      </c>
      <c r="C295" s="31">
        <f t="shared" si="18"/>
        <v>33.014084507042242</v>
      </c>
      <c r="D295" s="5">
        <f t="shared" si="19"/>
        <v>0.8362926380429776</v>
      </c>
    </row>
    <row r="296" spans="1:4" x14ac:dyDescent="0.15">
      <c r="A296" s="61">
        <f t="shared" si="16"/>
        <v>96.06760563380243</v>
      </c>
      <c r="B296" s="5">
        <f t="shared" si="17"/>
        <v>0.63201071162456401</v>
      </c>
      <c r="C296" s="31">
        <f t="shared" si="18"/>
        <v>33.126760563380273</v>
      </c>
      <c r="D296" s="5">
        <f t="shared" si="19"/>
        <v>0.8066295174851924</v>
      </c>
    </row>
    <row r="297" spans="1:4" x14ac:dyDescent="0.15">
      <c r="A297" s="61">
        <f t="shared" si="16"/>
        <v>96.394366197182705</v>
      </c>
      <c r="B297" s="5">
        <f t="shared" si="17"/>
        <v>0.60178019753911483</v>
      </c>
      <c r="C297" s="31">
        <f t="shared" si="18"/>
        <v>33.239436619718305</v>
      </c>
      <c r="D297" s="5">
        <f t="shared" si="19"/>
        <v>0.77801854145337701</v>
      </c>
    </row>
    <row r="298" spans="1:4" x14ac:dyDescent="0.15">
      <c r="A298" s="61">
        <f t="shared" si="16"/>
        <v>96.721126760562981</v>
      </c>
      <c r="B298" s="5">
        <f t="shared" si="17"/>
        <v>0.5729956779044898</v>
      </c>
      <c r="C298" s="31">
        <f t="shared" si="18"/>
        <v>33.352112676056336</v>
      </c>
      <c r="D298" s="5">
        <f t="shared" si="19"/>
        <v>0.75042239060679061</v>
      </c>
    </row>
    <row r="299" spans="1:4" x14ac:dyDescent="0.15">
      <c r="A299" s="61">
        <f t="shared" si="16"/>
        <v>97.047887323943257</v>
      </c>
      <c r="B299" s="5">
        <f t="shared" si="17"/>
        <v>0.5455879875074906</v>
      </c>
      <c r="C299" s="31">
        <f t="shared" si="18"/>
        <v>33.464788732394368</v>
      </c>
      <c r="D299" s="5">
        <f t="shared" si="19"/>
        <v>0.72380506931370681</v>
      </c>
    </row>
    <row r="300" spans="1:4" x14ac:dyDescent="0.15">
      <c r="A300" s="61">
        <f t="shared" si="16"/>
        <v>97.374647887323533</v>
      </c>
      <c r="B300" s="5">
        <f t="shared" si="17"/>
        <v>0.51949126946484658</v>
      </c>
      <c r="C300" s="31">
        <f t="shared" si="18"/>
        <v>33.577464788732399</v>
      </c>
      <c r="D300" s="5">
        <f t="shared" si="19"/>
        <v>0.69813185869973848</v>
      </c>
    </row>
    <row r="301" spans="1:4" x14ac:dyDescent="0.15">
      <c r="A301" s="61">
        <f t="shared" si="16"/>
        <v>97.701408450703809</v>
      </c>
      <c r="B301" s="5">
        <f t="shared" si="17"/>
        <v>0.49464281697824714</v>
      </c>
      <c r="C301" s="31">
        <f t="shared" si="18"/>
        <v>33.690140845070431</v>
      </c>
      <c r="D301" s="5">
        <f t="shared" si="19"/>
        <v>0.6733692713615288</v>
      </c>
    </row>
    <row r="302" spans="1:4" x14ac:dyDescent="0.15">
      <c r="A302" s="61">
        <f t="shared" si="16"/>
        <v>98.028169014084085</v>
      </c>
      <c r="B302" s="5">
        <f t="shared" si="17"/>
        <v>0.47098292265859215</v>
      </c>
      <c r="C302" s="31">
        <f t="shared" si="18"/>
        <v>33.802816901408463</v>
      </c>
      <c r="D302" s="5">
        <f t="shared" si="19"/>
        <v>0.64948500768673789</v>
      </c>
    </row>
    <row r="303" spans="1:4" x14ac:dyDescent="0.15">
      <c r="A303" s="61">
        <f t="shared" si="16"/>
        <v>98.354929577464361</v>
      </c>
      <c r="B303" s="5">
        <f t="shared" si="17"/>
        <v>0.44845473505740718</v>
      </c>
      <c r="C303" s="31">
        <f t="shared" si="18"/>
        <v>33.915492957746494</v>
      </c>
      <c r="D303" s="5">
        <f t="shared" si="19"/>
        <v>0.62644791372334985</v>
      </c>
    </row>
    <row r="304" spans="1:4" x14ac:dyDescent="0.15">
      <c r="A304" s="61">
        <f t="shared" si="16"/>
        <v>98.681690140844637</v>
      </c>
      <c r="B304" s="5">
        <f t="shared" si="17"/>
        <v>0.4270041220606885</v>
      </c>
      <c r="C304" s="31">
        <f t="shared" si="18"/>
        <v>34.028169014084526</v>
      </c>
      <c r="D304" s="5">
        <f t="shared" si="19"/>
        <v>0.60422794054334705</v>
      </c>
    </row>
    <row r="305" spans="1:4" x14ac:dyDescent="0.15">
      <c r="A305" s="61">
        <f t="shared" si="16"/>
        <v>99.008450704224913</v>
      </c>
      <c r="B305" s="5">
        <f t="shared" si="17"/>
        <v>0.40657954081693165</v>
      </c>
      <c r="C305" s="31">
        <f t="shared" si="18"/>
        <v>34.140845070422557</v>
      </c>
      <c r="D305" s="5">
        <f t="shared" si="19"/>
        <v>0.58279610504774571</v>
      </c>
    </row>
    <row r="306" spans="1:4" x14ac:dyDescent="0.15">
      <c r="A306" s="61">
        <f t="shared" si="16"/>
        <v>99.335211267605189</v>
      </c>
      <c r="B306" s="5">
        <f t="shared" si="17"/>
        <v>0.38713191388679974</v>
      </c>
      <c r="C306" s="31">
        <f t="shared" si="18"/>
        <v>34.253521126760589</v>
      </c>
      <c r="D306" s="5">
        <f t="shared" si="19"/>
        <v>0.56212445216186857</v>
      </c>
    </row>
    <row r="307" spans="1:4" x14ac:dyDescent="0.15">
      <c r="A307" s="61">
        <f t="shared" si="16"/>
        <v>99.661971830985465</v>
      </c>
      <c r="B307" s="5">
        <f t="shared" si="17"/>
        <v>0.36861451131683526</v>
      </c>
      <c r="C307" s="31">
        <f t="shared" si="18"/>
        <v>34.36619718309862</v>
      </c>
      <c r="D307" s="5">
        <f t="shared" si="19"/>
        <v>0.54218601837154323</v>
      </c>
    </row>
    <row r="308" spans="1:4" x14ac:dyDescent="0.15">
      <c r="A308" s="61">
        <f t="shared" si="16"/>
        <v>99.988732394365741</v>
      </c>
      <c r="B308" s="5">
        <f t="shared" si="17"/>
        <v>0.3509828383538553</v>
      </c>
      <c r="C308" s="31">
        <f t="shared" si="18"/>
        <v>34.478873239436652</v>
      </c>
      <c r="D308" s="5">
        <f t="shared" si="19"/>
        <v>0.52295479655266353</v>
      </c>
    </row>
    <row r="309" spans="1:4" x14ac:dyDescent="0.15">
      <c r="A309" s="61">
        <f t="shared" si="16"/>
        <v>100.31549295774602</v>
      </c>
      <c r="B309" s="5">
        <f t="shared" si="17"/>
        <v>0.33419452853022358</v>
      </c>
      <c r="C309" s="31">
        <f t="shared" si="18"/>
        <v>34.591549295774684</v>
      </c>
      <c r="D309" s="5">
        <f t="shared" si="19"/>
        <v>0.50440570204823898</v>
      </c>
    </row>
    <row r="310" spans="1:4" x14ac:dyDescent="0.15">
      <c r="A310" s="61">
        <f t="shared" si="16"/>
        <v>100.64225352112629</v>
      </c>
      <c r="B310" s="5">
        <f t="shared" si="17"/>
        <v>0.31820924186309757</v>
      </c>
      <c r="C310" s="31">
        <f t="shared" si="18"/>
        <v>34.704225352112715</v>
      </c>
      <c r="D310" s="5">
        <f t="shared" si="19"/>
        <v>0.48651453994868421</v>
      </c>
    </row>
    <row r="311" spans="1:4" x14ac:dyDescent="0.15">
      <c r="A311" s="61">
        <f t="shared" si="16"/>
        <v>100.96901408450657</v>
      </c>
      <c r="B311" s="5">
        <f t="shared" si="17"/>
        <v>0.30298856792303808</v>
      </c>
      <c r="C311" s="31">
        <f t="shared" si="18"/>
        <v>34.816901408450747</v>
      </c>
      <c r="D311" s="5">
        <f t="shared" si="19"/>
        <v>0.46925797353266901</v>
      </c>
    </row>
    <row r="312" spans="1:4" x14ac:dyDescent="0.15">
      <c r="A312" s="61">
        <f t="shared" si="16"/>
        <v>101.29577464788684</v>
      </c>
      <c r="B312" s="5">
        <f t="shared" si="17"/>
        <v>0.28849593353906816</v>
      </c>
      <c r="C312" s="31">
        <f t="shared" si="18"/>
        <v>34.929577464788778</v>
      </c>
      <c r="D312" s="5">
        <f t="shared" si="19"/>
        <v>0.45261349382736499</v>
      </c>
    </row>
    <row r="313" spans="1:4" x14ac:dyDescent="0.15">
      <c r="A313" s="61">
        <f t="shared" si="16"/>
        <v>101.62253521126712</v>
      </c>
      <c r="B313" s="5">
        <f t="shared" si="17"/>
        <v>0.27469651491840974</v>
      </c>
      <c r="C313" s="31">
        <f t="shared" si="18"/>
        <v>35.04225352112681</v>
      </c>
      <c r="D313" s="5">
        <f t="shared" si="19"/>
        <v>0.43655939024838369</v>
      </c>
    </row>
    <row r="314" spans="1:4" x14ac:dyDescent="0.15">
      <c r="A314" s="61">
        <f t="shared" si="16"/>
        <v>101.9492957746474</v>
      </c>
      <c r="B314" s="5">
        <f t="shared" si="17"/>
        <v>0.26155715396973367</v>
      </c>
      <c r="C314" s="31">
        <f t="shared" si="18"/>
        <v>35.154929577464841</v>
      </c>
      <c r="D314" s="5">
        <f t="shared" si="19"/>
        <v>0.42107472228110993</v>
      </c>
    </row>
    <row r="315" spans="1:4" x14ac:dyDescent="0.15">
      <c r="A315" s="61">
        <f t="shared" si="16"/>
        <v>102.27605633802767</v>
      </c>
      <c r="B315" s="5">
        <f t="shared" si="17"/>
        <v>0.24904627862885961</v>
      </c>
      <c r="C315" s="31">
        <f t="shared" si="18"/>
        <v>35.267605633802873</v>
      </c>
      <c r="D315" s="5">
        <f t="shared" si="19"/>
        <v>0.40613929216649186</v>
      </c>
    </row>
    <row r="316" spans="1:4" x14ac:dyDescent="0.15">
      <c r="A316" s="61">
        <f t="shared" si="16"/>
        <v>102.60281690140795</v>
      </c>
      <c r="B316" s="5">
        <f t="shared" si="17"/>
        <v>0.23713382699545946</v>
      </c>
      <c r="C316" s="31">
        <f t="shared" si="18"/>
        <v>35.380281690140905</v>
      </c>
      <c r="D316" s="5">
        <f t="shared" si="19"/>
        <v>0.39173361855566058</v>
      </c>
    </row>
    <row r="317" spans="1:4" x14ac:dyDescent="0.15">
      <c r="A317" s="61">
        <f t="shared" si="16"/>
        <v>102.92957746478822</v>
      </c>
      <c r="B317" s="5">
        <f t="shared" si="17"/>
        <v>0.22579117509847527</v>
      </c>
      <c r="C317" s="31">
        <f t="shared" si="18"/>
        <v>35.492957746478936</v>
      </c>
      <c r="D317" s="5">
        <f t="shared" si="19"/>
        <v>0.37783891109901446</v>
      </c>
    </row>
    <row r="318" spans="1:4" x14ac:dyDescent="0.15">
      <c r="A318" s="61">
        <f t="shared" si="16"/>
        <v>103.2563380281685</v>
      </c>
      <c r="B318" s="5">
        <f t="shared" si="17"/>
        <v>0.21499106811668203</v>
      </c>
      <c r="C318" s="31">
        <f t="shared" si="18"/>
        <v>35.605633802816968</v>
      </c>
      <c r="D318" s="5">
        <f t="shared" si="19"/>
        <v>0.36443704593662335</v>
      </c>
    </row>
    <row r="319" spans="1:4" x14ac:dyDescent="0.15">
      <c r="A319" s="61">
        <f t="shared" si="16"/>
        <v>103.58309859154878</v>
      </c>
      <c r="B319" s="5">
        <f t="shared" si="17"/>
        <v>0.2047075548891279</v>
      </c>
      <c r="C319" s="31">
        <f t="shared" si="18"/>
        <v>35.718309859154999</v>
      </c>
      <c r="D319" s="5">
        <f t="shared" si="19"/>
        <v>0.35151054205798271</v>
      </c>
    </row>
    <row r="320" spans="1:4" x14ac:dyDescent="0.15">
      <c r="A320" s="61">
        <f t="shared" si="16"/>
        <v>103.90985915492905</v>
      </c>
      <c r="B320" s="5">
        <f t="shared" si="17"/>
        <v>0.19491592555808934</v>
      </c>
      <c r="C320" s="31">
        <f t="shared" si="18"/>
        <v>35.830985915493031</v>
      </c>
      <c r="D320" s="5">
        <f t="shared" si="19"/>
        <v>0.33904253850028249</v>
      </c>
    </row>
    <row r="321" spans="1:4" x14ac:dyDescent="0.15">
      <c r="A321" s="61">
        <f t="shared" si="16"/>
        <v>104.23661971830933</v>
      </c>
      <c r="B321" s="5">
        <f t="shared" si="17"/>
        <v>0.18559265219470611</v>
      </c>
      <c r="C321" s="31">
        <f t="shared" si="18"/>
        <v>35.943661971831062</v>
      </c>
      <c r="D321" s="5">
        <f t="shared" si="19"/>
        <v>0.32701677235544818</v>
      </c>
    </row>
    <row r="322" spans="1:4" x14ac:dyDescent="0.15">
      <c r="A322" s="61">
        <f t="shared" si="16"/>
        <v>104.5633802816896</v>
      </c>
      <c r="B322" s="5">
        <f t="shared" si="17"/>
        <v>0.17671533226462746</v>
      </c>
      <c r="C322" s="31">
        <f t="shared" si="18"/>
        <v>36.056338028169094</v>
      </c>
      <c r="D322" s="5">
        <f t="shared" si="19"/>
        <v>0.31541755755726775</v>
      </c>
    </row>
    <row r="323" spans="1:4" x14ac:dyDescent="0.15">
      <c r="A323" s="61">
        <f t="shared" si="16"/>
        <v>104.89014084506988</v>
      </c>
      <c r="B323" s="5">
        <f t="shared" si="17"/>
        <v>0.16826263479782552</v>
      </c>
      <c r="C323" s="31">
        <f t="shared" si="18"/>
        <v>36.169014084507126</v>
      </c>
      <c r="D323" s="5">
        <f t="shared" si="19"/>
        <v>0.30422976442093436</v>
      </c>
    </row>
    <row r="324" spans="1:4" x14ac:dyDescent="0.15">
      <c r="A324" s="61">
        <f t="shared" ref="A324:A387" si="20">A323+IF(Doses=1, T_1/500,T_1/ROUND(500/(Doses-1),0))</f>
        <v>105.21690140845016</v>
      </c>
      <c r="B324" s="5">
        <f t="shared" ref="B324:B387" si="21">B323*EXP((A323-A324)*Cl_1*$I$6/(Vd_1*1000))+IF(ABS(ROUND(A324/T_1,0)-(A324/T_1))&lt;0.00001,$I$6*D_1/(Vd_1*1000),0)</f>
        <v>0.16021424913322921</v>
      </c>
      <c r="C324" s="31">
        <f t="shared" ref="C324:C387" si="22">C323+IF(Doses2=1, T_2/500,T_2/ROUND(500/(Doses2-1),0))</f>
        <v>36.281690140845157</v>
      </c>
      <c r="D324" s="5">
        <f t="shared" ref="D324:D387" si="23">IF(D_2=0,"",D323*EXP((C323-C324)*$I$6*Cl_2/(Vd_2*1000))+IF(ABS(ROUND(C324/T_2,0)-(C324/T_2))&lt;0.00001,$I$6*D_2/(Vd_2*1000),0))</f>
        <v>0.29343879990831717</v>
      </c>
    </row>
    <row r="325" spans="1:4" x14ac:dyDescent="0.15">
      <c r="A325" s="61">
        <f t="shared" si="20"/>
        <v>105.54366197183043</v>
      </c>
      <c r="B325" s="5">
        <f t="shared" si="21"/>
        <v>0.15255083611501938</v>
      </c>
      <c r="C325" s="31">
        <f t="shared" si="22"/>
        <v>36.394366197183189</v>
      </c>
      <c r="D325" s="5">
        <f t="shared" si="23"/>
        <v>0.283030588593219</v>
      </c>
    </row>
    <row r="326" spans="1:4" x14ac:dyDescent="0.15">
      <c r="A326" s="61">
        <f t="shared" si="20"/>
        <v>105.87042253521071</v>
      </c>
      <c r="B326" s="5">
        <f t="shared" si="21"/>
        <v>0.14525398162331635</v>
      </c>
      <c r="C326" s="31">
        <f t="shared" si="22"/>
        <v>36.50704225352122</v>
      </c>
      <c r="D326" s="5">
        <f t="shared" si="23"/>
        <v>0.27299155430179184</v>
      </c>
    </row>
    <row r="327" spans="1:4" x14ac:dyDescent="0.15">
      <c r="A327" s="61">
        <f t="shared" si="20"/>
        <v>106.19718309859098</v>
      </c>
      <c r="B327" s="5">
        <f t="shared" si="21"/>
        <v>0.13830615232760071</v>
      </c>
      <c r="C327" s="31">
        <f t="shared" si="22"/>
        <v>36.619718309859252</v>
      </c>
      <c r="D327" s="5">
        <f t="shared" si="23"/>
        <v>0.26330860240416309</v>
      </c>
    </row>
    <row r="328" spans="1:4" x14ac:dyDescent="0.15">
      <c r="A328" s="61">
        <f t="shared" si="20"/>
        <v>106.52394366197126</v>
      </c>
      <c r="B328" s="5">
        <f t="shared" si="21"/>
        <v>0.13169065355654902</v>
      </c>
      <c r="C328" s="31">
        <f t="shared" si="22"/>
        <v>36.732394366197283</v>
      </c>
      <c r="D328" s="5">
        <f t="shared" si="23"/>
        <v>0.25396910273417411</v>
      </c>
    </row>
    <row r="329" spans="1:4" x14ac:dyDescent="0.15">
      <c r="A329" s="61">
        <f t="shared" si="20"/>
        <v>106.85070422535154</v>
      </c>
      <c r="B329" s="5">
        <f t="shared" si="21"/>
        <v>0.12539158918305127</v>
      </c>
      <c r="C329" s="31">
        <f t="shared" si="22"/>
        <v>36.845070422535315</v>
      </c>
      <c r="D329" s="5">
        <f t="shared" si="23"/>
        <v>0.24496087311495177</v>
      </c>
    </row>
    <row r="330" spans="1:4" x14ac:dyDescent="0.15">
      <c r="A330" s="61">
        <f t="shared" si="20"/>
        <v>107.17746478873181</v>
      </c>
      <c r="B330" s="5">
        <f t="shared" si="21"/>
        <v>0.11939382342801948</v>
      </c>
      <c r="C330" s="31">
        <f t="shared" si="22"/>
        <v>36.957746478873347</v>
      </c>
      <c r="D330" s="5">
        <f t="shared" si="23"/>
        <v>0.23627216346882463</v>
      </c>
    </row>
    <row r="331" spans="1:4" x14ac:dyDescent="0.15">
      <c r="A331" s="61">
        <f t="shared" si="20"/>
        <v>107.50422535211209</v>
      </c>
      <c r="B331" s="5">
        <f t="shared" si="21"/>
        <v>0.11368294449120735</v>
      </c>
      <c r="C331" s="31">
        <f t="shared" si="22"/>
        <v>37.070422535211378</v>
      </c>
      <c r="D331" s="5">
        <f t="shared" si="23"/>
        <v>0.22789164049085683</v>
      </c>
    </row>
    <row r="332" spans="1:4" x14ac:dyDescent="0.15">
      <c r="A332" s="61">
        <f t="shared" si="20"/>
        <v>107.83098591549236</v>
      </c>
      <c r="B332" s="5">
        <f t="shared" si="21"/>
        <v>0.10824522992165067</v>
      </c>
      <c r="C332" s="31">
        <f t="shared" si="22"/>
        <v>37.18309859154941</v>
      </c>
      <c r="D332" s="5">
        <f t="shared" si="23"/>
        <v>0.2198083728660086</v>
      </c>
    </row>
    <row r="333" spans="1:4" x14ac:dyDescent="0.15">
      <c r="A333" s="61">
        <f t="shared" si="20"/>
        <v>108.15774647887264</v>
      </c>
      <c r="B333" s="5">
        <f t="shared" si="21"/>
        <v>0.10306761364451864</v>
      </c>
      <c r="C333" s="31">
        <f t="shared" si="22"/>
        <v>37.295774647887441</v>
      </c>
      <c r="D333" s="5">
        <f t="shared" si="23"/>
        <v>0.21201181701064076</v>
      </c>
    </row>
    <row r="334" spans="1:4" x14ac:dyDescent="0.15">
      <c r="A334" s="61">
        <f t="shared" si="20"/>
        <v>108.48450704225291</v>
      </c>
      <c r="B334" s="5">
        <f t="shared" si="21"/>
        <v>9.8137654565146046E-2</v>
      </c>
      <c r="C334" s="31">
        <f t="shared" si="22"/>
        <v>37.408450704225473</v>
      </c>
      <c r="D334" s="5">
        <f t="shared" si="23"/>
        <v>0.20449180331976508</v>
      </c>
    </row>
    <row r="335" spans="1:4" x14ac:dyDescent="0.15">
      <c r="A335" s="61">
        <f t="shared" si="20"/>
        <v>108.81126760563319</v>
      </c>
      <c r="B335" s="5">
        <f t="shared" si="21"/>
        <v>9.3443506674806262E-2</v>
      </c>
      <c r="C335" s="31">
        <f t="shared" si="22"/>
        <v>37.521126760563504</v>
      </c>
      <c r="D335" s="5">
        <f t="shared" si="23"/>
        <v>0.19723852290210181</v>
      </c>
    </row>
    <row r="336" spans="1:4" x14ac:dyDescent="0.15">
      <c r="A336" s="61">
        <f t="shared" si="20"/>
        <v>109.13802816901347</v>
      </c>
      <c r="B336" s="5">
        <f t="shared" si="21"/>
        <v>8.8973890586393281E-2</v>
      </c>
      <c r="C336" s="31">
        <f t="shared" si="22"/>
        <v>37.633802816901536</v>
      </c>
      <c r="D336" s="5">
        <f t="shared" si="23"/>
        <v>0.19024251478564169</v>
      </c>
    </row>
    <row r="337" spans="1:4" x14ac:dyDescent="0.15">
      <c r="A337" s="61">
        <f t="shared" si="20"/>
        <v>109.46478873239374</v>
      </c>
      <c r="B337" s="5">
        <f t="shared" si="21"/>
        <v>8.4718066431616987E-2</v>
      </c>
      <c r="C337" s="31">
        <f t="shared" si="22"/>
        <v>37.746478873239568</v>
      </c>
      <c r="D337" s="5">
        <f t="shared" si="23"/>
        <v>0.18349465357702405</v>
      </c>
    </row>
    <row r="338" spans="1:4" x14ac:dyDescent="0.15">
      <c r="A338" s="61">
        <f t="shared" si="20"/>
        <v>109.79154929577402</v>
      </c>
      <c r="B338" s="5">
        <f t="shared" si="21"/>
        <v>8.0665808054587493E-2</v>
      </c>
      <c r="C338" s="31">
        <f t="shared" si="22"/>
        <v>37.859154929577599</v>
      </c>
      <c r="D338" s="5">
        <f t="shared" si="23"/>
        <v>0.17698613755863413</v>
      </c>
    </row>
    <row r="339" spans="1:4" x14ac:dyDescent="0.15">
      <c r="A339" s="61">
        <f t="shared" si="20"/>
        <v>110.11830985915429</v>
      </c>
      <c r="B339" s="5">
        <f t="shared" si="21"/>
        <v>7.6807378439779098E-2</v>
      </c>
      <c r="C339" s="31">
        <f t="shared" si="22"/>
        <v>37.971830985915631</v>
      </c>
      <c r="D339" s="5">
        <f t="shared" si="23"/>
        <v>0.1707084772078937</v>
      </c>
    </row>
    <row r="340" spans="1:4" x14ac:dyDescent="0.15">
      <c r="A340" s="61">
        <f t="shared" si="20"/>
        <v>110.44507042253457</v>
      </c>
      <c r="B340" s="5">
        <f t="shared" si="21"/>
        <v>7.3133506315330887E-2</v>
      </c>
      <c r="C340" s="31">
        <f t="shared" si="22"/>
        <v>38.084507042253662</v>
      </c>
      <c r="D340" s="5">
        <f t="shared" si="23"/>
        <v>0.16465348412377015</v>
      </c>
    </row>
    <row r="341" spans="1:4" x14ac:dyDescent="0.15">
      <c r="A341" s="61">
        <f t="shared" si="20"/>
        <v>110.77183098591485</v>
      </c>
      <c r="B341" s="5">
        <f t="shared" si="21"/>
        <v>6.9635363875464734E-2</v>
      </c>
      <c r="C341" s="31">
        <f t="shared" si="22"/>
        <v>38.197183098591694</v>
      </c>
      <c r="D341" s="5">
        <f t="shared" si="23"/>
        <v>0.15881326034605975</v>
      </c>
    </row>
    <row r="342" spans="1:4" x14ac:dyDescent="0.15">
      <c r="A342" s="61">
        <f t="shared" si="20"/>
        <v>111.09859154929512</v>
      </c>
      <c r="B342" s="5">
        <f t="shared" si="21"/>
        <v>6.6304545568490969E-2</v>
      </c>
      <c r="C342" s="31">
        <f t="shared" si="22"/>
        <v>38.309859154929725</v>
      </c>
      <c r="D342" s="5">
        <f t="shared" si="23"/>
        <v>0.15318018805351374</v>
      </c>
    </row>
    <row r="343" spans="1:4" x14ac:dyDescent="0.15">
      <c r="A343" s="61">
        <f t="shared" si="20"/>
        <v>111.4253521126754</v>
      </c>
      <c r="B343" s="5">
        <f t="shared" si="21"/>
        <v>6.3133047899432054E-2</v>
      </c>
      <c r="C343" s="31">
        <f t="shared" si="22"/>
        <v>38.422535211267757</v>
      </c>
      <c r="D343" s="5">
        <f t="shared" si="23"/>
        <v>0.14774691962736974</v>
      </c>
    </row>
    <row r="344" spans="1:4" x14ac:dyDescent="0.15">
      <c r="A344" s="61">
        <f t="shared" si="20"/>
        <v>111.75211267605567</v>
      </c>
      <c r="B344" s="5">
        <f t="shared" si="21"/>
        <v>6.0113250198732864E-2</v>
      </c>
      <c r="C344" s="31">
        <f t="shared" si="22"/>
        <v>38.535211267605789</v>
      </c>
      <c r="D344" s="5">
        <f t="shared" si="23"/>
        <v>0.14250636806732739</v>
      </c>
    </row>
    <row r="345" spans="1:4" x14ac:dyDescent="0.15">
      <c r="A345" s="61">
        <f t="shared" si="20"/>
        <v>112.07887323943595</v>
      </c>
      <c r="B345" s="5">
        <f t="shared" si="21"/>
        <v>5.7237896310847441E-2</v>
      </c>
      <c r="C345" s="31">
        <f t="shared" si="22"/>
        <v>38.64788732394382</v>
      </c>
      <c r="D345" s="5">
        <f t="shared" si="23"/>
        <v>0.13745169774746741</v>
      </c>
    </row>
    <row r="346" spans="1:4" x14ac:dyDescent="0.15">
      <c r="A346" s="61">
        <f t="shared" si="20"/>
        <v>112.40563380281623</v>
      </c>
      <c r="B346" s="5">
        <f t="shared" si="21"/>
        <v>5.4500077158702392E-2</v>
      </c>
      <c r="C346" s="31">
        <f t="shared" si="22"/>
        <v>38.760563380281852</v>
      </c>
      <c r="D346" s="5">
        <f t="shared" si="23"/>
        <v>0.13257631550005625</v>
      </c>
    </row>
    <row r="347" spans="1:4" x14ac:dyDescent="0.15">
      <c r="A347" s="61">
        <f t="shared" si="20"/>
        <v>112.7323943661965</v>
      </c>
      <c r="B347" s="5">
        <f t="shared" si="21"/>
        <v>5.1893214142141798E-2</v>
      </c>
      <c r="C347" s="31">
        <f t="shared" si="22"/>
        <v>38.873239436619883</v>
      </c>
      <c r="D347" s="5">
        <f t="shared" si="23"/>
        <v>0.12787386201560619</v>
      </c>
    </row>
    <row r="348" spans="1:4" x14ac:dyDescent="0.15">
      <c r="A348" s="61">
        <f t="shared" si="20"/>
        <v>113.05915492957678</v>
      </c>
      <c r="B348" s="5">
        <f t="shared" si="21"/>
        <v>4.9411043330462354E-2</v>
      </c>
      <c r="C348" s="31">
        <f t="shared" si="22"/>
        <v>38.985915492957915</v>
      </c>
      <c r="D348" s="5">
        <f t="shared" si="23"/>
        <v>0.12333820354797349</v>
      </c>
    </row>
    <row r="349" spans="1:4" x14ac:dyDescent="0.15">
      <c r="A349" s="61">
        <f t="shared" si="20"/>
        <v>113.38591549295705</v>
      </c>
      <c r="B349" s="5">
        <f t="shared" si="21"/>
        <v>4.7047600411055629E-2</v>
      </c>
      <c r="C349" s="31">
        <f t="shared" si="22"/>
        <v>39.098591549295946</v>
      </c>
      <c r="D349" s="5">
        <f t="shared" si="23"/>
        <v>0.118963423913675</v>
      </c>
    </row>
    <row r="350" spans="1:4" x14ac:dyDescent="0.15">
      <c r="A350" s="61">
        <f t="shared" si="20"/>
        <v>113.71267605633733</v>
      </c>
      <c r="B350" s="5">
        <f t="shared" si="21"/>
        <v>4.4797206357991101E-2</v>
      </c>
      <c r="C350" s="31">
        <f t="shared" si="22"/>
        <v>39.211267605633978</v>
      </c>
      <c r="D350" s="5">
        <f t="shared" si="23"/>
        <v>0.11474381677498714</v>
      </c>
    </row>
    <row r="351" spans="1:4" x14ac:dyDescent="0.15">
      <c r="A351" s="61">
        <f t="shared" si="20"/>
        <v>114.03943661971761</v>
      </c>
      <c r="B351" s="5">
        <f t="shared" si="21"/>
        <v>4.2654453786103538E-2</v>
      </c>
      <c r="C351" s="31">
        <f t="shared" si="22"/>
        <v>39.32394366197201</v>
      </c>
      <c r="D351" s="5">
        <f t="shared" si="23"/>
        <v>0.11067387819676192</v>
      </c>
    </row>
    <row r="352" spans="1:4" x14ac:dyDescent="0.15">
      <c r="A352" s="61">
        <f t="shared" si="20"/>
        <v>114.36619718309788</v>
      </c>
      <c r="B352" s="5">
        <f t="shared" si="21"/>
        <v>4.0614193957795551E-2</v>
      </c>
      <c r="C352" s="31">
        <f t="shared" si="22"/>
        <v>39.436619718310041</v>
      </c>
      <c r="D352" s="5">
        <f t="shared" si="23"/>
        <v>0.10674829946725088</v>
      </c>
    </row>
    <row r="353" spans="1:4" x14ac:dyDescent="0.15">
      <c r="A353" s="61">
        <f t="shared" si="20"/>
        <v>114.69295774647816</v>
      </c>
      <c r="B353" s="5">
        <f t="shared" si="21"/>
        <v>3.8671524411334368E-2</v>
      </c>
      <c r="C353" s="31">
        <f t="shared" si="22"/>
        <v>39.549295774648073</v>
      </c>
      <c r="D353" s="5">
        <f t="shared" si="23"/>
        <v>0.10296196017357305</v>
      </c>
    </row>
    <row r="354" spans="1:4" x14ac:dyDescent="0.15">
      <c r="A354" s="61">
        <f t="shared" si="20"/>
        <v>115.01971830985843</v>
      </c>
      <c r="B354" s="5">
        <f t="shared" si="21"/>
        <v>3.6821777180915435E-2</v>
      </c>
      <c r="C354" s="31">
        <f t="shared" si="22"/>
        <v>39.661971830986104</v>
      </c>
      <c r="D354" s="5">
        <f t="shared" si="23"/>
        <v>9.9309921522794428E-2</v>
      </c>
    </row>
    <row r="355" spans="1:4" x14ac:dyDescent="0.15">
      <c r="A355" s="61">
        <f t="shared" si="20"/>
        <v>115.34647887323871</v>
      </c>
      <c r="B355" s="5">
        <f t="shared" si="21"/>
        <v>3.506050758018725E-2</v>
      </c>
      <c r="C355" s="31">
        <f t="shared" si="22"/>
        <v>39.774647887324136</v>
      </c>
      <c r="D355" s="5">
        <f t="shared" si="23"/>
        <v>9.5787419899907439E-2</v>
      </c>
    </row>
    <row r="356" spans="1:4" x14ac:dyDescent="0.15">
      <c r="A356" s="61">
        <f t="shared" si="20"/>
        <v>115.67323943661899</v>
      </c>
      <c r="B356" s="5">
        <f t="shared" si="21"/>
        <v>3.3383483522285741E-2</v>
      </c>
      <c r="C356" s="31">
        <f t="shared" si="22"/>
        <v>39.887323943662167</v>
      </c>
      <c r="D356" s="5">
        <f t="shared" si="23"/>
        <v>9.2389860654307418E-2</v>
      </c>
    </row>
    <row r="357" spans="1:4" x14ac:dyDescent="0.15">
      <c r="A357" s="61">
        <f t="shared" si="20"/>
        <v>115.99999999999926</v>
      </c>
      <c r="B357" s="5">
        <f t="shared" si="21"/>
        <v>1.0317866753507159</v>
      </c>
      <c r="C357" s="31">
        <f t="shared" si="22"/>
        <v>40.000000000000199</v>
      </c>
      <c r="D357" s="5">
        <f t="shared" si="23"/>
        <v>1.1574888804827297</v>
      </c>
    </row>
    <row r="358" spans="1:4" x14ac:dyDescent="0.15">
      <c r="A358" s="61">
        <f t="shared" si="20"/>
        <v>116.32676056337954</v>
      </c>
      <c r="B358" s="5">
        <f t="shared" si="21"/>
        <v>0.98243396494776736</v>
      </c>
      <c r="C358" s="31">
        <f t="shared" si="22"/>
        <v>40.112676056338231</v>
      </c>
      <c r="D358" s="5">
        <f t="shared" si="23"/>
        <v>1.1164329980748655</v>
      </c>
    </row>
    <row r="359" spans="1:4" x14ac:dyDescent="0.15">
      <c r="A359" s="61">
        <f t="shared" si="20"/>
        <v>116.65352112675981</v>
      </c>
      <c r="B359" s="5">
        <f t="shared" si="21"/>
        <v>0.93544190726723286</v>
      </c>
      <c r="C359" s="31">
        <f t="shared" si="22"/>
        <v>40.225352112676262</v>
      </c>
      <c r="D359" s="5">
        <f t="shared" si="23"/>
        <v>1.0768333590130155</v>
      </c>
    </row>
    <row r="360" spans="1:4" x14ac:dyDescent="0.15">
      <c r="A360" s="61">
        <f t="shared" si="20"/>
        <v>116.98028169014009</v>
      </c>
      <c r="B360" s="5">
        <f t="shared" si="21"/>
        <v>0.8906975869042576</v>
      </c>
      <c r="C360" s="31">
        <f t="shared" si="22"/>
        <v>40.338028169014294</v>
      </c>
      <c r="D360" s="5">
        <f t="shared" si="23"/>
        <v>1.0386383106579369</v>
      </c>
    </row>
    <row r="361" spans="1:4" x14ac:dyDescent="0.15">
      <c r="A361" s="61">
        <f t="shared" si="20"/>
        <v>117.30704225352036</v>
      </c>
      <c r="B361" s="5">
        <f t="shared" si="21"/>
        <v>0.84809348945538421</v>
      </c>
      <c r="C361" s="31">
        <f t="shared" si="22"/>
        <v>40.450704225352325</v>
      </c>
      <c r="D361" s="5">
        <f t="shared" si="23"/>
        <v>1.0017980324784255</v>
      </c>
    </row>
    <row r="362" spans="1:4" x14ac:dyDescent="0.15">
      <c r="A362" s="61">
        <f t="shared" si="20"/>
        <v>117.63380281690064</v>
      </c>
      <c r="B362" s="5">
        <f t="shared" si="21"/>
        <v>0.80752724317633584</v>
      </c>
      <c r="C362" s="31">
        <f t="shared" si="22"/>
        <v>40.563380281690357</v>
      </c>
      <c r="D362" s="5">
        <f t="shared" si="23"/>
        <v>0.96626447106683699</v>
      </c>
    </row>
    <row r="363" spans="1:4" x14ac:dyDescent="0.15">
      <c r="A363" s="61">
        <f t="shared" si="20"/>
        <v>117.96056338028092</v>
      </c>
      <c r="B363" s="5">
        <f t="shared" si="21"/>
        <v>0.76890137299689543</v>
      </c>
      <c r="C363" s="31">
        <f t="shared" si="22"/>
        <v>40.676056338028388</v>
      </c>
      <c r="D363" s="5">
        <f t="shared" si="23"/>
        <v>0.93199127745959265</v>
      </c>
    </row>
    <row r="364" spans="1:4" x14ac:dyDescent="0.15">
      <c r="A364" s="61">
        <f t="shared" si="20"/>
        <v>118.28732394366119</v>
      </c>
      <c r="B364" s="5">
        <f t="shared" si="21"/>
        <v>0.73212306630181567</v>
      </c>
      <c r="C364" s="31">
        <f t="shared" si="22"/>
        <v>40.78873239436642</v>
      </c>
      <c r="D364" s="5">
        <f t="shared" si="23"/>
        <v>0.89893374668091397</v>
      </c>
    </row>
    <row r="365" spans="1:4" x14ac:dyDescent="0.15">
      <c r="A365" s="61">
        <f t="shared" si="20"/>
        <v>118.61408450704147</v>
      </c>
      <c r="B365" s="5">
        <f t="shared" si="21"/>
        <v>0.69710394991496127</v>
      </c>
      <c r="C365" s="31">
        <f t="shared" si="22"/>
        <v>40.901408450704452</v>
      </c>
      <c r="D365" s="5">
        <f t="shared" si="23"/>
        <v>0.86704875943092796</v>
      </c>
    </row>
    <row r="366" spans="1:4" x14ac:dyDescent="0.15">
      <c r="A366" s="61">
        <f t="shared" si="20"/>
        <v>118.94084507042174</v>
      </c>
      <c r="B366" s="5">
        <f t="shared" si="21"/>
        <v>0.66375987775080936</v>
      </c>
      <c r="C366" s="31">
        <f t="shared" si="22"/>
        <v>41.014084507042483</v>
      </c>
      <c r="D366" s="5">
        <f t="shared" si="23"/>
        <v>0.83629472584208275</v>
      </c>
    </row>
    <row r="367" spans="1:4" x14ac:dyDescent="0.15">
      <c r="A367" s="61">
        <f t="shared" si="20"/>
        <v>119.26760563380202</v>
      </c>
      <c r="B367" s="5">
        <f t="shared" si="21"/>
        <v>0.63201072862306229</v>
      </c>
      <c r="C367" s="31">
        <f t="shared" si="22"/>
        <v>41.126760563380515</v>
      </c>
      <c r="D367" s="5">
        <f t="shared" si="23"/>
        <v>0.80663153123051101</v>
      </c>
    </row>
    <row r="368" spans="1:4" x14ac:dyDescent="0.15">
      <c r="A368" s="61">
        <f t="shared" si="20"/>
        <v>119.5943661971823</v>
      </c>
      <c r="B368" s="5">
        <f t="shared" si="21"/>
        <v>0.60178021372453616</v>
      </c>
      <c r="C368" s="31">
        <f t="shared" si="22"/>
        <v>41.239436619718546</v>
      </c>
      <c r="D368" s="5">
        <f t="shared" si="23"/>
        <v>0.77802048377158084</v>
      </c>
    </row>
    <row r="369" spans="1:4" x14ac:dyDescent="0.15">
      <c r="A369" s="61">
        <f t="shared" si="20"/>
        <v>119.92112676056257</v>
      </c>
      <c r="B369" s="5">
        <f t="shared" si="21"/>
        <v>0.57299569331572553</v>
      </c>
      <c r="C369" s="31">
        <f t="shared" si="22"/>
        <v>41.352112676056578</v>
      </c>
      <c r="D369" s="5">
        <f t="shared" si="23"/>
        <v>0.75042426403138418</v>
      </c>
    </row>
    <row r="370" spans="1:4" x14ac:dyDescent="0.15">
      <c r="A370" s="61">
        <f t="shared" si="20"/>
        <v>120.24788732394285</v>
      </c>
      <c r="B370" s="5">
        <f t="shared" si="21"/>
        <v>0.54558800218157177</v>
      </c>
      <c r="C370" s="31">
        <f t="shared" si="22"/>
        <v>41.464788732394609</v>
      </c>
      <c r="D370" s="5">
        <f t="shared" si="23"/>
        <v>0.72380687628833174</v>
      </c>
    </row>
    <row r="371" spans="1:4" x14ac:dyDescent="0.15">
      <c r="A371" s="61">
        <f t="shared" si="20"/>
        <v>120.57464788732312</v>
      </c>
      <c r="B371" s="5">
        <f t="shared" si="21"/>
        <v>0.51949128343703299</v>
      </c>
      <c r="C371" s="31">
        <f t="shared" si="22"/>
        <v>41.577464788732641</v>
      </c>
      <c r="D371" s="5">
        <f t="shared" si="23"/>
        <v>0.69813360158136095</v>
      </c>
    </row>
    <row r="372" spans="1:4" x14ac:dyDescent="0.15">
      <c r="A372" s="61">
        <f t="shared" si="20"/>
        <v>120.9014084507034</v>
      </c>
      <c r="B372" s="5">
        <f t="shared" si="21"/>
        <v>0.49464283028211198</v>
      </c>
      <c r="C372" s="31">
        <f t="shared" si="22"/>
        <v>41.690140845070673</v>
      </c>
      <c r="D372" s="5">
        <f t="shared" si="23"/>
        <v>0.67337095242351386</v>
      </c>
    </row>
    <row r="373" spans="1:4" x14ac:dyDescent="0.15">
      <c r="A373" s="61">
        <f t="shared" si="20"/>
        <v>121.22816901408368</v>
      </c>
      <c r="B373" s="5">
        <f t="shared" si="21"/>
        <v>0.47098293532610275</v>
      </c>
      <c r="C373" s="31">
        <f t="shared" si="22"/>
        <v>41.802816901408704</v>
      </c>
      <c r="D373" s="5">
        <f t="shared" si="23"/>
        <v>0.64948662912181476</v>
      </c>
    </row>
    <row r="374" spans="1:4" x14ac:dyDescent="0.15">
      <c r="A374" s="61">
        <f t="shared" si="20"/>
        <v>121.55492957746395</v>
      </c>
      <c r="B374" s="5">
        <f t="shared" si="21"/>
        <v>0.44845474711900185</v>
      </c>
      <c r="C374" s="31">
        <f t="shared" si="22"/>
        <v>41.915492957746736</v>
      </c>
      <c r="D374" s="5">
        <f t="shared" si="23"/>
        <v>0.62644947764647219</v>
      </c>
    </row>
    <row r="375" spans="1:4" x14ac:dyDescent="0.15">
      <c r="A375" s="61">
        <f t="shared" si="20"/>
        <v>121.88169014084423</v>
      </c>
      <c r="B375" s="5">
        <f t="shared" si="21"/>
        <v>0.42700413354534955</v>
      </c>
      <c r="C375" s="31">
        <f t="shared" si="22"/>
        <v>42.028169014084767</v>
      </c>
      <c r="D375" s="5">
        <f t="shared" si="23"/>
        <v>0.60422944899445163</v>
      </c>
    </row>
    <row r="376" spans="1:4" x14ac:dyDescent="0.15">
      <c r="A376" s="61">
        <f t="shared" si="20"/>
        <v>122.2084507042245</v>
      </c>
      <c r="B376" s="5">
        <f t="shared" si="21"/>
        <v>0.40657955175225519</v>
      </c>
      <c r="C376" s="31">
        <f t="shared" si="22"/>
        <v>42.140845070422799</v>
      </c>
      <c r="D376" s="5">
        <f t="shared" si="23"/>
        <v>0.58279755999441307</v>
      </c>
    </row>
    <row r="377" spans="1:4" x14ac:dyDescent="0.15">
      <c r="A377" s="61">
        <f t="shared" si="20"/>
        <v>122.53521126760478</v>
      </c>
      <c r="B377" s="5">
        <f t="shared" si="21"/>
        <v>0.38713192429906179</v>
      </c>
      <c r="C377" s="31">
        <f t="shared" si="22"/>
        <v>42.25352112676083</v>
      </c>
      <c r="D377" s="5">
        <f t="shared" si="23"/>
        <v>0.56212585550188965</v>
      </c>
    </row>
    <row r="378" spans="1:4" x14ac:dyDescent="0.15">
      <c r="A378" s="61">
        <f t="shared" si="20"/>
        <v>122.86197183098506</v>
      </c>
      <c r="B378" s="5">
        <f t="shared" si="21"/>
        <v>0.36861452123105504</v>
      </c>
      <c r="C378" s="31">
        <f t="shared" si="22"/>
        <v>42.366197183098862</v>
      </c>
      <c r="D378" s="5">
        <f t="shared" si="23"/>
        <v>0.54218737193539468</v>
      </c>
    </row>
    <row r="379" spans="1:4" x14ac:dyDescent="0.15">
      <c r="A379" s="61">
        <f t="shared" si="20"/>
        <v>123.18873239436533</v>
      </c>
      <c r="B379" s="5">
        <f t="shared" si="21"/>
        <v>0.35098284779385536</v>
      </c>
      <c r="C379" s="31">
        <f t="shared" si="22"/>
        <v>42.478873239436894</v>
      </c>
      <c r="D379" s="5">
        <f t="shared" si="23"/>
        <v>0.52295610210589538</v>
      </c>
    </row>
    <row r="380" spans="1:4" x14ac:dyDescent="0.15">
      <c r="A380" s="61">
        <f t="shared" si="20"/>
        <v>123.51549295774561</v>
      </c>
      <c r="B380" s="5">
        <f t="shared" si="21"/>
        <v>0.33419453751868688</v>
      </c>
      <c r="C380" s="31">
        <f t="shared" si="22"/>
        <v>42.591549295774925</v>
      </c>
      <c r="D380" s="5">
        <f t="shared" si="23"/>
        <v>0.50440696129377771</v>
      </c>
    </row>
    <row r="381" spans="1:4" x14ac:dyDescent="0.15">
      <c r="A381" s="61">
        <f t="shared" si="20"/>
        <v>123.84225352112588</v>
      </c>
      <c r="B381" s="5">
        <f t="shared" si="21"/>
        <v>0.31820925042162218</v>
      </c>
      <c r="C381" s="31">
        <f t="shared" si="22"/>
        <v>42.704225352112957</v>
      </c>
      <c r="D381" s="5">
        <f t="shared" si="23"/>
        <v>0.48651575452905371</v>
      </c>
    </row>
    <row r="382" spans="1:4" x14ac:dyDescent="0.15">
      <c r="A382" s="61">
        <f t="shared" si="20"/>
        <v>124.16901408450616</v>
      </c>
      <c r="B382" s="5">
        <f t="shared" si="21"/>
        <v>0.30298857607218893</v>
      </c>
      <c r="C382" s="31">
        <f t="shared" si="22"/>
        <v>42.816901408450988</v>
      </c>
      <c r="D382" s="5">
        <f t="shared" si="23"/>
        <v>0.46925914503213323</v>
      </c>
    </row>
    <row r="383" spans="1:4" x14ac:dyDescent="0.15">
      <c r="A383" s="61">
        <f t="shared" si="20"/>
        <v>124.49577464788644</v>
      </c>
      <c r="B383" s="5">
        <f t="shared" si="21"/>
        <v>0.28849594129842654</v>
      </c>
      <c r="C383" s="31">
        <f t="shared" si="22"/>
        <v>42.92957746478902</v>
      </c>
      <c r="D383" s="5">
        <f t="shared" si="23"/>
        <v>0.45261462377399436</v>
      </c>
    </row>
    <row r="384" spans="1:4" x14ac:dyDescent="0.15">
      <c r="A384" s="61">
        <f t="shared" si="20"/>
        <v>124.82253521126671</v>
      </c>
      <c r="B384" s="5">
        <f t="shared" si="21"/>
        <v>0.27469652230662028</v>
      </c>
      <c r="C384" s="31">
        <f t="shared" si="22"/>
        <v>43.042253521127051</v>
      </c>
      <c r="D384" s="5">
        <f t="shared" si="23"/>
        <v>0.43656048011604842</v>
      </c>
    </row>
    <row r="385" spans="1:4" x14ac:dyDescent="0.15">
      <c r="A385" s="61">
        <f t="shared" si="20"/>
        <v>125.14929577464699</v>
      </c>
      <c r="B385" s="5">
        <f t="shared" si="21"/>
        <v>0.26155716100454923</v>
      </c>
      <c r="C385" s="31">
        <f t="shared" si="22"/>
        <v>43.154929577465083</v>
      </c>
      <c r="D385" s="5">
        <f t="shared" si="23"/>
        <v>0.42107577349140224</v>
      </c>
    </row>
    <row r="386" spans="1:4" x14ac:dyDescent="0.15">
      <c r="A386" s="61">
        <f t="shared" si="20"/>
        <v>125.47605633802726</v>
      </c>
      <c r="B386" s="5">
        <f t="shared" si="21"/>
        <v>0.2490462853271839</v>
      </c>
      <c r="C386" s="31">
        <f t="shared" si="22"/>
        <v>43.267605633803115</v>
      </c>
      <c r="D386" s="5">
        <f t="shared" si="23"/>
        <v>0.40614030609058049</v>
      </c>
    </row>
    <row r="387" spans="1:4" x14ac:dyDescent="0.15">
      <c r="A387" s="61">
        <f t="shared" si="20"/>
        <v>125.80281690140754</v>
      </c>
      <c r="B387" s="5">
        <f t="shared" si="21"/>
        <v>0.23713383337338761</v>
      </c>
      <c r="C387" s="31">
        <f t="shared" si="22"/>
        <v>43.380281690141146</v>
      </c>
      <c r="D387" s="5">
        <f t="shared" si="23"/>
        <v>0.39173459651607923</v>
      </c>
    </row>
    <row r="388" spans="1:4" x14ac:dyDescent="0.15">
      <c r="A388" s="61">
        <f t="shared" ref="A388:A451" si="24">A387+IF(Doses=1, T_1/500,T_1/ROUND(500/(Doses-1),0))</f>
        <v>126.12957746478781</v>
      </c>
      <c r="B388" s="5">
        <f t="shared" ref="B388:B451" si="25">B387*EXP((A387-A388)*Cl_1*$I$6/(Vd_1*1000))+IF(ABS(ROUND(A388/T_1,0)-(A388/T_1))&lt;0.00001,$I$6*D_1/(Vd_1*1000),0)</f>
        <v>0.22579118117133257</v>
      </c>
      <c r="C388" s="31">
        <f t="shared" ref="C388:C451" si="26">C387+IF(Doses2=1, T_2/500,T_2/ROUND(500/(Doses2-1),0))</f>
        <v>43.492957746479178</v>
      </c>
      <c r="D388" s="5">
        <f t="shared" ref="D388:D451" si="27">IF(D_2=0,"",D387*EXP((C387-C388)*$I$6*Cl_2/(Vd_2*1000))+IF(ABS(ROUND(C388/T_2,0)-(C388/T_2))&lt;0.00001,$I$6*D_2/(Vd_2*1000),0))</f>
        <v>0.37783985437138679</v>
      </c>
    </row>
    <row r="389" spans="1:4" x14ac:dyDescent="0.15">
      <c r="A389" s="61">
        <f t="shared" si="24"/>
        <v>126.45633802816809</v>
      </c>
      <c r="B389" s="5">
        <f t="shared" si="25"/>
        <v>0.21499107389906069</v>
      </c>
      <c r="C389" s="31">
        <f t="shared" si="26"/>
        <v>43.605633802817209</v>
      </c>
      <c r="D389" s="5">
        <f t="shared" si="27"/>
        <v>0.36443795575132687</v>
      </c>
    </row>
    <row r="390" spans="1:4" x14ac:dyDescent="0.15">
      <c r="A390" s="61">
        <f t="shared" si="24"/>
        <v>126.78309859154837</v>
      </c>
      <c r="B390" s="5">
        <f t="shared" si="25"/>
        <v>0.20470756039492219</v>
      </c>
      <c r="C390" s="31">
        <f t="shared" si="26"/>
        <v>43.718309859155241</v>
      </c>
      <c r="D390" s="5">
        <f t="shared" si="27"/>
        <v>0.35151141960175381</v>
      </c>
    </row>
    <row r="391" spans="1:4" x14ac:dyDescent="0.15">
      <c r="A391" s="61">
        <f t="shared" si="24"/>
        <v>127.10985915492864</v>
      </c>
      <c r="B391" s="5">
        <f t="shared" si="25"/>
        <v>0.19491593080052894</v>
      </c>
      <c r="C391" s="31">
        <f t="shared" si="26"/>
        <v>43.830985915493272</v>
      </c>
      <c r="D391" s="5">
        <f t="shared" si="27"/>
        <v>0.33904338491776415</v>
      </c>
    </row>
    <row r="392" spans="1:4" x14ac:dyDescent="0.15">
      <c r="A392" s="61">
        <f t="shared" si="24"/>
        <v>127.43661971830892</v>
      </c>
      <c r="B392" s="5">
        <f t="shared" si="25"/>
        <v>0.18559265718638787</v>
      </c>
      <c r="C392" s="31">
        <f t="shared" si="26"/>
        <v>43.943661971831304</v>
      </c>
      <c r="D392" s="5">
        <f t="shared" si="27"/>
        <v>0.32701758875068326</v>
      </c>
    </row>
    <row r="393" spans="1:4" x14ac:dyDescent="0.15">
      <c r="A393" s="61">
        <f t="shared" si="24"/>
        <v>127.76338028168919</v>
      </c>
      <c r="B393" s="5">
        <f t="shared" si="25"/>
        <v>0.17671533701754571</v>
      </c>
      <c r="C393" s="31">
        <f t="shared" si="26"/>
        <v>44.056338028169336</v>
      </c>
      <c r="D393" s="5">
        <f t="shared" si="27"/>
        <v>0.31541834499513888</v>
      </c>
    </row>
    <row r="394" spans="1:4" x14ac:dyDescent="0.15">
      <c r="A394" s="61">
        <f t="shared" si="24"/>
        <v>128.09014084506947</v>
      </c>
      <c r="B394" s="5">
        <f t="shared" si="25"/>
        <v>0.16826263932340085</v>
      </c>
      <c r="C394" s="31">
        <f t="shared" si="26"/>
        <v>44.169014084507367</v>
      </c>
      <c r="D394" s="5">
        <f t="shared" si="27"/>
        <v>0.30423052392855304</v>
      </c>
    </row>
    <row r="395" spans="1:4" x14ac:dyDescent="0.15">
      <c r="A395" s="61">
        <f t="shared" si="24"/>
        <v>128.41690140844975</v>
      </c>
      <c r="B395" s="5">
        <f t="shared" si="25"/>
        <v>0.16021425344233595</v>
      </c>
      <c r="C395" s="31">
        <f t="shared" si="26"/>
        <v>44.281690140845399</v>
      </c>
      <c r="D395" s="5">
        <f t="shared" si="27"/>
        <v>0.29343953247636351</v>
      </c>
    </row>
    <row r="396" spans="1:4" x14ac:dyDescent="0.15">
      <c r="A396" s="61">
        <f t="shared" si="24"/>
        <v>128.74366197183002</v>
      </c>
      <c r="B396" s="5">
        <f t="shared" si="25"/>
        <v>0.15255084021801171</v>
      </c>
      <c r="C396" s="31">
        <f t="shared" si="26"/>
        <v>44.39436619718343</v>
      </c>
      <c r="D396" s="5">
        <f t="shared" si="27"/>
        <v>0.2830312951772338</v>
      </c>
    </row>
    <row r="397" spans="1:4" x14ac:dyDescent="0.15">
      <c r="A397" s="61">
        <f t="shared" si="24"/>
        <v>129.0704225352103</v>
      </c>
      <c r="B397" s="5">
        <f t="shared" si="25"/>
        <v>0.1452539855300532</v>
      </c>
      <c r="C397" s="31">
        <f t="shared" si="26"/>
        <v>44.507042253521462</v>
      </c>
      <c r="D397" s="5">
        <f t="shared" si="27"/>
        <v>0.27299223582342313</v>
      </c>
    </row>
    <row r="398" spans="1:4" x14ac:dyDescent="0.15">
      <c r="A398" s="61">
        <f t="shared" si="24"/>
        <v>129.39718309859057</v>
      </c>
      <c r="B398" s="5">
        <f t="shared" si="25"/>
        <v>0.13830615604746943</v>
      </c>
      <c r="C398" s="31">
        <f t="shared" si="26"/>
        <v>44.619718309859493</v>
      </c>
      <c r="D398" s="5">
        <f t="shared" si="27"/>
        <v>0.26330925975236824</v>
      </c>
    </row>
    <row r="399" spans="1:4" x14ac:dyDescent="0.15">
      <c r="A399" s="61">
        <f t="shared" si="24"/>
        <v>129.72394366197085</v>
      </c>
      <c r="B399" s="5">
        <f t="shared" si="25"/>
        <v>0.13169065709848793</v>
      </c>
      <c r="C399" s="31">
        <f t="shared" si="26"/>
        <v>44.732394366197525</v>
      </c>
      <c r="D399" s="5">
        <f t="shared" si="27"/>
        <v>0.25396973676637935</v>
      </c>
    </row>
    <row r="400" spans="1:4" x14ac:dyDescent="0.15">
      <c r="A400" s="61">
        <f t="shared" si="24"/>
        <v>130.05070422535113</v>
      </c>
      <c r="B400" s="5">
        <f t="shared" si="25"/>
        <v>0.12539159255557114</v>
      </c>
      <c r="C400" s="31">
        <f t="shared" si="26"/>
        <v>44.845070422535557</v>
      </c>
      <c r="D400" s="5">
        <f t="shared" si="27"/>
        <v>0.24496148465817064</v>
      </c>
    </row>
    <row r="401" spans="1:4" x14ac:dyDescent="0.15">
      <c r="A401" s="61">
        <f t="shared" si="24"/>
        <v>130.3774647887314</v>
      </c>
      <c r="B401" s="5">
        <f t="shared" si="25"/>
        <v>0.11939382663922403</v>
      </c>
      <c r="C401" s="31">
        <f t="shared" si="26"/>
        <v>44.957746478873588</v>
      </c>
      <c r="D401" s="5">
        <f t="shared" si="27"/>
        <v>0.23627275332073666</v>
      </c>
    </row>
    <row r="402" spans="1:4" x14ac:dyDescent="0.15">
      <c r="A402" s="61">
        <f t="shared" si="24"/>
        <v>130.70422535211168</v>
      </c>
      <c r="B402" s="5">
        <f t="shared" si="25"/>
        <v>0.11368294754881265</v>
      </c>
      <c r="C402" s="31">
        <f t="shared" si="26"/>
        <v>45.07042253521162</v>
      </c>
      <c r="D402" s="5">
        <f t="shared" si="27"/>
        <v>0.22789220942084804</v>
      </c>
    </row>
    <row r="403" spans="1:4" x14ac:dyDescent="0.15">
      <c r="A403" s="61">
        <f t="shared" si="24"/>
        <v>131.03098591549195</v>
      </c>
      <c r="B403" s="5">
        <f t="shared" si="25"/>
        <v>0.10824523283300373</v>
      </c>
      <c r="C403" s="31">
        <f t="shared" si="26"/>
        <v>45.183098591549651</v>
      </c>
      <c r="D403" s="5">
        <f t="shared" si="27"/>
        <v>0.21980892161617499</v>
      </c>
    </row>
    <row r="404" spans="1:4" x14ac:dyDescent="0.15">
      <c r="A404" s="61">
        <f t="shared" si="24"/>
        <v>131.35774647887223</v>
      </c>
      <c r="B404" s="5">
        <f t="shared" si="25"/>
        <v>0.10306761641661503</v>
      </c>
      <c r="C404" s="31">
        <f t="shared" si="26"/>
        <v>45.295774647887683</v>
      </c>
      <c r="D404" s="5">
        <f t="shared" si="27"/>
        <v>0.21201234629675639</v>
      </c>
    </row>
    <row r="405" spans="1:4" x14ac:dyDescent="0.15">
      <c r="A405" s="61">
        <f t="shared" si="24"/>
        <v>131.68450704225251</v>
      </c>
      <c r="B405" s="5">
        <f t="shared" si="25"/>
        <v>9.8137657204646747E-2</v>
      </c>
      <c r="C405" s="31">
        <f t="shared" si="26"/>
        <v>45.408450704225714</v>
      </c>
      <c r="D405" s="5">
        <f t="shared" si="27"/>
        <v>0.20449231383221567</v>
      </c>
    </row>
    <row r="406" spans="1:4" x14ac:dyDescent="0.15">
      <c r="A406" s="61">
        <f t="shared" si="24"/>
        <v>132.01126760563278</v>
      </c>
      <c r="B406" s="5">
        <f t="shared" si="25"/>
        <v>9.3443509188053622E-2</v>
      </c>
      <c r="C406" s="31">
        <f t="shared" si="26"/>
        <v>45.521126760563746</v>
      </c>
      <c r="D406" s="5">
        <f t="shared" si="27"/>
        <v>0.19723901530678523</v>
      </c>
    </row>
    <row r="407" spans="1:4" x14ac:dyDescent="0.15">
      <c r="A407" s="61">
        <f t="shared" si="24"/>
        <v>132.33802816901306</v>
      </c>
      <c r="B407" s="5">
        <f t="shared" si="25"/>
        <v>8.8973892979426275E-2</v>
      </c>
      <c r="C407" s="31">
        <f t="shared" si="26"/>
        <v>45.633802816901778</v>
      </c>
      <c r="D407" s="5">
        <f t="shared" si="27"/>
        <v>0.19024298972483655</v>
      </c>
    </row>
    <row r="408" spans="1:4" x14ac:dyDescent="0.15">
      <c r="A408" s="61">
        <f t="shared" si="24"/>
        <v>132.66478873239333</v>
      </c>
      <c r="B408" s="5">
        <f t="shared" si="25"/>
        <v>8.4718068710185751E-2</v>
      </c>
      <c r="C408" s="31">
        <f t="shared" si="26"/>
        <v>45.746478873239809</v>
      </c>
      <c r="D408" s="5">
        <f t="shared" si="27"/>
        <v>0.1834951116702275</v>
      </c>
    </row>
    <row r="409" spans="1:4" x14ac:dyDescent="0.15">
      <c r="A409" s="61">
        <f t="shared" si="24"/>
        <v>132.99154929577361</v>
      </c>
      <c r="B409" s="5">
        <f t="shared" si="25"/>
        <v>8.0665810224167106E-2</v>
      </c>
      <c r="C409" s="31">
        <f t="shared" si="26"/>
        <v>45.859154929577841</v>
      </c>
      <c r="D409" s="5">
        <f t="shared" si="27"/>
        <v>0.17698657940336987</v>
      </c>
    </row>
    <row r="410" spans="1:4" x14ac:dyDescent="0.15">
      <c r="A410" s="61">
        <f t="shared" si="24"/>
        <v>133.31830985915389</v>
      </c>
      <c r="B410" s="5">
        <f t="shared" si="25"/>
        <v>7.6807380505582779E-2</v>
      </c>
      <c r="C410" s="31">
        <f t="shared" si="26"/>
        <v>45.971830985915872</v>
      </c>
      <c r="D410" s="5">
        <f t="shared" si="27"/>
        <v>0.17070890338049141</v>
      </c>
    </row>
    <row r="411" spans="1:4" x14ac:dyDescent="0.15">
      <c r="A411" s="61">
        <f t="shared" si="24"/>
        <v>133.64507042253416</v>
      </c>
      <c r="B411" s="5">
        <f t="shared" si="25"/>
        <v>7.3133508282322457E-2</v>
      </c>
      <c r="C411" s="31">
        <f t="shared" si="26"/>
        <v>46.084507042253904</v>
      </c>
      <c r="D411" s="5">
        <f t="shared" si="27"/>
        <v>0.16465389518011719</v>
      </c>
    </row>
    <row r="412" spans="1:4" x14ac:dyDescent="0.15">
      <c r="A412" s="61">
        <f t="shared" si="24"/>
        <v>133.97183098591444</v>
      </c>
      <c r="B412" s="5">
        <f t="shared" si="25"/>
        <v>6.9635365748370606E-2</v>
      </c>
      <c r="C412" s="31">
        <f t="shared" si="26"/>
        <v>46.197183098591935</v>
      </c>
      <c r="D412" s="5">
        <f t="shared" si="27"/>
        <v>0.15881365682232629</v>
      </c>
    </row>
    <row r="413" spans="1:4" x14ac:dyDescent="0.15">
      <c r="A413" s="61">
        <f t="shared" si="24"/>
        <v>134.29859154929471</v>
      </c>
      <c r="B413" s="5">
        <f t="shared" si="25"/>
        <v>6.6304547351811488E-2</v>
      </c>
      <c r="C413" s="31">
        <f t="shared" si="26"/>
        <v>46.309859154929967</v>
      </c>
      <c r="D413" s="5">
        <f t="shared" si="27"/>
        <v>0.15318057046685213</v>
      </c>
    </row>
    <row r="414" spans="1:4" x14ac:dyDescent="0.15">
      <c r="A414" s="61">
        <f t="shared" si="24"/>
        <v>134.62535211267499</v>
      </c>
      <c r="B414" s="5">
        <f t="shared" si="25"/>
        <v>6.3133049597452279E-2</v>
      </c>
      <c r="C414" s="31">
        <f t="shared" si="26"/>
        <v>46.422535211267999</v>
      </c>
      <c r="D414" s="5">
        <f t="shared" si="27"/>
        <v>0.14774728847658902</v>
      </c>
    </row>
    <row r="415" spans="1:4" x14ac:dyDescent="0.15">
      <c r="A415" s="61">
        <f t="shared" si="24"/>
        <v>134.95211267605526</v>
      </c>
      <c r="B415" s="5">
        <f t="shared" si="25"/>
        <v>6.0113251815532912E-2</v>
      </c>
      <c r="C415" s="31">
        <f t="shared" si="26"/>
        <v>46.53521126760603</v>
      </c>
      <c r="D415" s="5">
        <f t="shared" si="27"/>
        <v>0.14250672383354396</v>
      </c>
    </row>
    <row r="416" spans="1:4" x14ac:dyDescent="0.15">
      <c r="A416" s="61">
        <f t="shared" si="24"/>
        <v>135.27887323943554</v>
      </c>
      <c r="B416" s="5">
        <f t="shared" si="25"/>
        <v>5.7237897850312254E-2</v>
      </c>
      <c r="C416" s="31">
        <f t="shared" si="26"/>
        <v>46.647887323944062</v>
      </c>
      <c r="D416" s="5">
        <f t="shared" si="27"/>
        <v>0.13745204089473256</v>
      </c>
    </row>
    <row r="417" spans="1:4" x14ac:dyDescent="0.15">
      <c r="A417" s="61">
        <f t="shared" si="24"/>
        <v>135.60563380281582</v>
      </c>
      <c r="B417" s="5">
        <f t="shared" si="25"/>
        <v>5.4500078624531094E-2</v>
      </c>
      <c r="C417" s="31">
        <f t="shared" si="26"/>
        <v>46.760563380282093</v>
      </c>
      <c r="D417" s="5">
        <f t="shared" si="27"/>
        <v>0.13257664647596148</v>
      </c>
    </row>
    <row r="418" spans="1:4" x14ac:dyDescent="0.15">
      <c r="A418" s="61">
        <f t="shared" si="24"/>
        <v>135.93239436619609</v>
      </c>
      <c r="B418" s="5">
        <f t="shared" si="25"/>
        <v>5.1893215537856571E-2</v>
      </c>
      <c r="C418" s="31">
        <f t="shared" si="26"/>
        <v>46.873239436620125</v>
      </c>
      <c r="D418" s="5">
        <f t="shared" si="27"/>
        <v>0.12787418125186703</v>
      </c>
    </row>
    <row r="419" spans="1:4" x14ac:dyDescent="0.15">
      <c r="A419" s="61">
        <f t="shared" si="24"/>
        <v>136.25915492957637</v>
      </c>
      <c r="B419" s="5">
        <f t="shared" si="25"/>
        <v>4.9411044659416904E-2</v>
      </c>
      <c r="C419" s="31">
        <f t="shared" si="26"/>
        <v>46.985915492958156</v>
      </c>
      <c r="D419" s="5">
        <f t="shared" si="27"/>
        <v>0.12333851146099262</v>
      </c>
    </row>
    <row r="420" spans="1:4" x14ac:dyDescent="0.15">
      <c r="A420" s="61">
        <f t="shared" si="24"/>
        <v>136.58591549295664</v>
      </c>
      <c r="B420" s="5">
        <f t="shared" si="25"/>
        <v>4.704760167644325E-2</v>
      </c>
      <c r="C420" s="31">
        <f t="shared" si="26"/>
        <v>47.098591549296188</v>
      </c>
      <c r="D420" s="5">
        <f t="shared" si="27"/>
        <v>0.11896372090508535</v>
      </c>
    </row>
    <row r="421" spans="1:4" x14ac:dyDescent="0.15">
      <c r="A421" s="61">
        <f t="shared" si="24"/>
        <v>136.91267605633692</v>
      </c>
      <c r="B421" s="5">
        <f t="shared" si="25"/>
        <v>4.4797207562852347E-2</v>
      </c>
      <c r="C421" s="31">
        <f t="shared" si="26"/>
        <v>47.21126760563422</v>
      </c>
      <c r="D421" s="5">
        <f t="shared" si="27"/>
        <v>0.11474410323217585</v>
      </c>
    </row>
    <row r="422" spans="1:4" x14ac:dyDescent="0.15">
      <c r="A422" s="61">
        <f t="shared" si="24"/>
        <v>137.2394366197172</v>
      </c>
      <c r="B422" s="5">
        <f t="shared" si="25"/>
        <v>4.2654454933333523E-2</v>
      </c>
      <c r="C422" s="31">
        <f t="shared" si="26"/>
        <v>47.323943661972251</v>
      </c>
      <c r="D422" s="5">
        <f t="shared" si="27"/>
        <v>0.11067415449337556</v>
      </c>
    </row>
    <row r="423" spans="1:4" x14ac:dyDescent="0.15">
      <c r="A423" s="61">
        <f t="shared" si="24"/>
        <v>137.56619718309747</v>
      </c>
      <c r="B423" s="5">
        <f t="shared" si="25"/>
        <v>4.061419505015091E-2</v>
      </c>
      <c r="C423" s="31">
        <f t="shared" si="26"/>
        <v>47.436619718310283</v>
      </c>
      <c r="D423" s="5">
        <f t="shared" si="27"/>
        <v>0.10674856596368289</v>
      </c>
    </row>
    <row r="424" spans="1:4" x14ac:dyDescent="0.15">
      <c r="A424" s="61">
        <f t="shared" si="24"/>
        <v>137.89295774647775</v>
      </c>
      <c r="B424" s="5">
        <f t="shared" si="25"/>
        <v>3.8671525451439877E-2</v>
      </c>
      <c r="C424" s="31">
        <f t="shared" si="26"/>
        <v>47.549295774648314</v>
      </c>
      <c r="D424" s="5">
        <f t="shared" si="27"/>
        <v>0.10296221721743376</v>
      </c>
    </row>
    <row r="425" spans="1:4" x14ac:dyDescent="0.15">
      <c r="A425" s="61">
        <f t="shared" si="24"/>
        <v>138.21971830985802</v>
      </c>
      <c r="B425" s="5">
        <f t="shared" si="25"/>
        <v>3.6821778171270331E-2</v>
      </c>
      <c r="C425" s="31">
        <f t="shared" si="26"/>
        <v>47.661971830986346</v>
      </c>
      <c r="D425" s="5">
        <f t="shared" si="27"/>
        <v>9.9310169449364508E-2</v>
      </c>
    </row>
    <row r="426" spans="1:4" x14ac:dyDescent="0.15">
      <c r="A426" s="61">
        <f t="shared" si="24"/>
        <v>138.5464788732383</v>
      </c>
      <c r="B426" s="5">
        <f t="shared" si="25"/>
        <v>3.5060508523171212E-2</v>
      </c>
      <c r="C426" s="31">
        <f t="shared" si="26"/>
        <v>47.774647887324377</v>
      </c>
      <c r="D426" s="5">
        <f t="shared" si="27"/>
        <v>9.5787659032575231E-2</v>
      </c>
    </row>
    <row r="427" spans="1:4" x14ac:dyDescent="0.15">
      <c r="A427" s="61">
        <f t="shared" si="24"/>
        <v>138.87323943661858</v>
      </c>
      <c r="B427" s="5">
        <f t="shared" si="25"/>
        <v>3.338348442016463E-2</v>
      </c>
      <c r="C427" s="31">
        <f t="shared" si="26"/>
        <v>47.887323943662409</v>
      </c>
      <c r="D427" s="5">
        <f t="shared" si="27"/>
        <v>9.2390091304990762E-2</v>
      </c>
    </row>
    <row r="428" spans="1:4" x14ac:dyDescent="0.15">
      <c r="A428" s="61">
        <f t="shared" si="24"/>
        <v>139.19999999999885</v>
      </c>
      <c r="B428" s="5">
        <f t="shared" si="25"/>
        <v>1.0317866762056471</v>
      </c>
      <c r="C428" s="31">
        <f t="shared" si="26"/>
        <v>48.000000000000441</v>
      </c>
      <c r="D428" s="5">
        <f t="shared" si="27"/>
        <v>1.1574891029522827</v>
      </c>
    </row>
    <row r="429" spans="1:4" x14ac:dyDescent="0.15">
      <c r="A429" s="61">
        <f t="shared" si="24"/>
        <v>139.52676056337913</v>
      </c>
      <c r="B429" s="5">
        <f t="shared" si="25"/>
        <v>0.98243396576180519</v>
      </c>
      <c r="C429" s="31">
        <f t="shared" si="26"/>
        <v>48.112676056338472</v>
      </c>
      <c r="D429" s="5">
        <f t="shared" si="27"/>
        <v>1.1164332126534713</v>
      </c>
    </row>
    <row r="430" spans="1:4" x14ac:dyDescent="0.15">
      <c r="A430" s="61">
        <f t="shared" si="24"/>
        <v>139.8535211267594</v>
      </c>
      <c r="B430" s="5">
        <f t="shared" si="25"/>
        <v>0.93544190804233351</v>
      </c>
      <c r="C430" s="31">
        <f t="shared" si="26"/>
        <v>48.225352112676504</v>
      </c>
      <c r="D430" s="5">
        <f t="shared" si="27"/>
        <v>1.0768335659805641</v>
      </c>
    </row>
    <row r="431" spans="1:4" x14ac:dyDescent="0.15">
      <c r="A431" s="61">
        <f t="shared" si="24"/>
        <v>140.18028169013968</v>
      </c>
      <c r="B431" s="5">
        <f t="shared" si="25"/>
        <v>0.89069758764228335</v>
      </c>
      <c r="C431" s="31">
        <f t="shared" si="26"/>
        <v>48.338028169014535</v>
      </c>
      <c r="D431" s="5">
        <f t="shared" si="27"/>
        <v>1.0386385102843909</v>
      </c>
    </row>
    <row r="432" spans="1:4" x14ac:dyDescent="0.15">
      <c r="A432" s="61">
        <f t="shared" si="24"/>
        <v>140.50704225351996</v>
      </c>
      <c r="B432" s="5">
        <f t="shared" si="25"/>
        <v>0.84809349015810853</v>
      </c>
      <c r="C432" s="31">
        <f t="shared" si="26"/>
        <v>48.450704225352567</v>
      </c>
      <c r="D432" s="5">
        <f t="shared" si="27"/>
        <v>1.0017982250241719</v>
      </c>
    </row>
    <row r="433" spans="1:4" x14ac:dyDescent="0.15">
      <c r="A433" s="61">
        <f t="shared" si="24"/>
        <v>140.83380281690023</v>
      </c>
      <c r="B433" s="5">
        <f t="shared" si="25"/>
        <v>0.80752724384544716</v>
      </c>
      <c r="C433" s="31">
        <f t="shared" si="26"/>
        <v>48.563380281690598</v>
      </c>
      <c r="D433" s="5">
        <f t="shared" si="27"/>
        <v>0.96626465678302709</v>
      </c>
    </row>
    <row r="434" spans="1:4" x14ac:dyDescent="0.15">
      <c r="A434" s="61">
        <f t="shared" si="24"/>
        <v>141.16056338028051</v>
      </c>
      <c r="B434" s="5">
        <f t="shared" si="25"/>
        <v>0.76890137363400168</v>
      </c>
      <c r="C434" s="31">
        <f t="shared" si="26"/>
        <v>48.67605633802863</v>
      </c>
      <c r="D434" s="5">
        <f t="shared" si="27"/>
        <v>0.93199145658846927</v>
      </c>
    </row>
    <row r="435" spans="1:4" x14ac:dyDescent="0.15">
      <c r="A435" s="61">
        <f t="shared" si="24"/>
        <v>141.48732394366078</v>
      </c>
      <c r="B435" s="5">
        <f t="shared" si="25"/>
        <v>0.73212306690844764</v>
      </c>
      <c r="C435" s="31">
        <f t="shared" si="26"/>
        <v>48.788732394366662</v>
      </c>
      <c r="D435" s="5">
        <f t="shared" si="27"/>
        <v>0.89893391945612777</v>
      </c>
    </row>
    <row r="436" spans="1:4" x14ac:dyDescent="0.15">
      <c r="A436" s="61">
        <f t="shared" si="24"/>
        <v>141.81408450704106</v>
      </c>
      <c r="B436" s="5">
        <f t="shared" si="25"/>
        <v>0.69710395049257667</v>
      </c>
      <c r="C436" s="31">
        <f t="shared" si="26"/>
        <v>48.901408450704693</v>
      </c>
      <c r="D436" s="5">
        <f t="shared" si="27"/>
        <v>0.86704892607784201</v>
      </c>
    </row>
    <row r="437" spans="1:4" x14ac:dyDescent="0.15">
      <c r="A437" s="61">
        <f t="shared" si="24"/>
        <v>142.14084507042134</v>
      </c>
      <c r="B437" s="5">
        <f t="shared" si="25"/>
        <v>0.66375987830079608</v>
      </c>
      <c r="C437" s="31">
        <f t="shared" si="26"/>
        <v>49.014084507042725</v>
      </c>
      <c r="D437" s="5">
        <f t="shared" si="27"/>
        <v>0.8362948865780665</v>
      </c>
    </row>
    <row r="438" spans="1:4" x14ac:dyDescent="0.15">
      <c r="A438" s="61">
        <f t="shared" si="24"/>
        <v>142.46760563380161</v>
      </c>
      <c r="B438" s="5">
        <f t="shared" si="25"/>
        <v>0.63201072914674183</v>
      </c>
      <c r="C438" s="31">
        <f t="shared" si="26"/>
        <v>49.126760563380756</v>
      </c>
      <c r="D438" s="5">
        <f t="shared" si="27"/>
        <v>0.80663168626522386</v>
      </c>
    </row>
    <row r="439" spans="1:4" x14ac:dyDescent="0.15">
      <c r="A439" s="61">
        <f t="shared" si="24"/>
        <v>142.79436619718189</v>
      </c>
      <c r="B439" s="5">
        <f t="shared" si="25"/>
        <v>0.60178021422316696</v>
      </c>
      <c r="C439" s="31">
        <f t="shared" si="26"/>
        <v>49.239436619718788</v>
      </c>
      <c r="D439" s="5">
        <f t="shared" si="27"/>
        <v>0.77802063330724569</v>
      </c>
    </row>
    <row r="440" spans="1:4" x14ac:dyDescent="0.15">
      <c r="A440" s="61">
        <f t="shared" si="24"/>
        <v>143.12112676056216</v>
      </c>
      <c r="B440" s="5">
        <f t="shared" si="25"/>
        <v>0.57299569379050574</v>
      </c>
      <c r="C440" s="31">
        <f t="shared" si="26"/>
        <v>49.352112676056819</v>
      </c>
      <c r="D440" s="5">
        <f t="shared" si="27"/>
        <v>0.75042440826305112</v>
      </c>
    </row>
    <row r="441" spans="1:4" x14ac:dyDescent="0.15">
      <c r="A441" s="61">
        <f t="shared" si="24"/>
        <v>143.44788732394244</v>
      </c>
      <c r="B441" s="5">
        <f t="shared" si="25"/>
        <v>0.54558800263364227</v>
      </c>
      <c r="C441" s="31">
        <f t="shared" si="26"/>
        <v>49.464788732394851</v>
      </c>
      <c r="D441" s="5">
        <f t="shared" si="27"/>
        <v>0.72380701540413239</v>
      </c>
    </row>
    <row r="442" spans="1:4" x14ac:dyDescent="0.15">
      <c r="A442" s="61">
        <f t="shared" si="24"/>
        <v>143.77464788732271</v>
      </c>
      <c r="B442" s="5">
        <f t="shared" si="25"/>
        <v>0.51949128386747989</v>
      </c>
      <c r="C442" s="31">
        <f t="shared" si="26"/>
        <v>49.577464788732883</v>
      </c>
      <c r="D442" s="5">
        <f t="shared" si="27"/>
        <v>0.69813373576275395</v>
      </c>
    </row>
    <row r="443" spans="1:4" x14ac:dyDescent="0.15">
      <c r="A443" s="61">
        <f t="shared" si="24"/>
        <v>144.10140845070299</v>
      </c>
      <c r="B443" s="5">
        <f t="shared" si="25"/>
        <v>0.49464283069196963</v>
      </c>
      <c r="C443" s="31">
        <f t="shared" si="26"/>
        <v>49.690140845070914</v>
      </c>
      <c r="D443" s="5">
        <f t="shared" si="27"/>
        <v>0.67337108184552164</v>
      </c>
    </row>
    <row r="444" spans="1:4" x14ac:dyDescent="0.15">
      <c r="A444" s="61">
        <f t="shared" si="24"/>
        <v>144.42816901408327</v>
      </c>
      <c r="B444" s="5">
        <f t="shared" si="25"/>
        <v>0.47098293571635597</v>
      </c>
      <c r="C444" s="31">
        <f t="shared" si="26"/>
        <v>49.802816901408946</v>
      </c>
      <c r="D444" s="5">
        <f t="shared" si="27"/>
        <v>0.64948675395325162</v>
      </c>
    </row>
    <row r="445" spans="1:4" x14ac:dyDescent="0.15">
      <c r="A445" s="61">
        <f t="shared" si="24"/>
        <v>144.75492957746354</v>
      </c>
      <c r="B445" s="5">
        <f t="shared" si="25"/>
        <v>0.44845474749058839</v>
      </c>
      <c r="C445" s="31">
        <f t="shared" si="26"/>
        <v>49.915492957746977</v>
      </c>
      <c r="D445" s="5">
        <f t="shared" si="27"/>
        <v>0.62644959805016476</v>
      </c>
    </row>
    <row r="446" spans="1:4" x14ac:dyDescent="0.15">
      <c r="A446" s="61">
        <f t="shared" si="24"/>
        <v>145.08169014084382</v>
      </c>
      <c r="B446" s="5">
        <f t="shared" si="25"/>
        <v>0.42700413389916225</v>
      </c>
      <c r="C446" s="31">
        <f t="shared" si="26"/>
        <v>50.028169014085009</v>
      </c>
      <c r="D446" s="5">
        <f t="shared" si="27"/>
        <v>0.60422956512745096</v>
      </c>
    </row>
    <row r="447" spans="1:4" x14ac:dyDescent="0.15">
      <c r="A447" s="61">
        <f t="shared" si="24"/>
        <v>145.40845070422409</v>
      </c>
      <c r="B447" s="5">
        <f t="shared" si="25"/>
        <v>0.4065795520891442</v>
      </c>
      <c r="C447" s="31">
        <f t="shared" si="26"/>
        <v>50.14084507042304</v>
      </c>
      <c r="D447" s="5">
        <f t="shared" si="27"/>
        <v>0.58279767200819976</v>
      </c>
    </row>
    <row r="448" spans="1:4" x14ac:dyDescent="0.15">
      <c r="A448" s="61">
        <f t="shared" si="24"/>
        <v>145.73521126760437</v>
      </c>
      <c r="B448" s="5">
        <f t="shared" si="25"/>
        <v>0.38713192461983664</v>
      </c>
      <c r="C448" s="31">
        <f t="shared" si="26"/>
        <v>50.253521126761072</v>
      </c>
      <c r="D448" s="5">
        <f t="shared" si="27"/>
        <v>0.56212596354257127</v>
      </c>
    </row>
    <row r="449" spans="1:4" x14ac:dyDescent="0.15">
      <c r="A449" s="61">
        <f t="shared" si="24"/>
        <v>146.06197183098465</v>
      </c>
      <c r="B449" s="5">
        <f t="shared" si="25"/>
        <v>0.36861452153648649</v>
      </c>
      <c r="C449" s="31">
        <f t="shared" si="26"/>
        <v>50.366197183099104</v>
      </c>
      <c r="D449" s="5">
        <f t="shared" si="27"/>
        <v>0.5421874761438964</v>
      </c>
    </row>
    <row r="450" spans="1:4" x14ac:dyDescent="0.15">
      <c r="A450" s="61">
        <f t="shared" si="24"/>
        <v>146.38873239436492</v>
      </c>
      <c r="B450" s="5">
        <f t="shared" si="25"/>
        <v>0.35098284808467733</v>
      </c>
      <c r="C450" s="31">
        <f t="shared" si="26"/>
        <v>50.478873239437135</v>
      </c>
      <c r="D450" s="5">
        <f t="shared" si="27"/>
        <v>0.52295620261814391</v>
      </c>
    </row>
    <row r="451" spans="1:4" x14ac:dyDescent="0.15">
      <c r="A451" s="61">
        <f t="shared" si="24"/>
        <v>146.7154929577452</v>
      </c>
      <c r="B451" s="5">
        <f t="shared" si="25"/>
        <v>0.33419453779559821</v>
      </c>
      <c r="C451" s="31">
        <f t="shared" si="26"/>
        <v>50.591549295775167</v>
      </c>
      <c r="D451" s="5">
        <f t="shared" si="27"/>
        <v>0.50440705824087828</v>
      </c>
    </row>
    <row r="452" spans="1:4" x14ac:dyDescent="0.15">
      <c r="A452" s="61">
        <f t="shared" ref="A452:A499" si="28">A451+IF(Doses=1, T_1/500,T_1/ROUND(500/(Doses-1),0))</f>
        <v>147.04225352112547</v>
      </c>
      <c r="B452" s="5">
        <f t="shared" ref="B452:B499" si="29">B451*EXP((A451-A452)*Cl_1*$I$6/(Vd_1*1000))+IF(ABS(ROUND(A452/T_1,0)-(A452/T_1))&lt;0.00001,$I$6*D_1/(Vd_1*1000),0)</f>
        <v>0.31820925068528821</v>
      </c>
      <c r="C452" s="31">
        <f t="shared" ref="C452:C499" si="30">C451+IF(Doses2=1, T_2/500,T_2/ROUND(500/(Doses2-1),0))</f>
        <v>50.704225352113198</v>
      </c>
      <c r="D452" s="5">
        <f t="shared" ref="D452:D499" si="31">IF(D_2=0,"",D451*EXP((C451-C452)*$I$6*Cl_2/(Vd_2*1000))+IF(ABS(ROUND(C452/T_2,0)-(C452/T_2))&lt;0.00001,$I$6*D_2/(Vd_2*1000),0))</f>
        <v>0.4865158480374614</v>
      </c>
    </row>
    <row r="453" spans="1:4" x14ac:dyDescent="0.15">
      <c r="A453" s="61">
        <f t="shared" si="28"/>
        <v>147.36901408450575</v>
      </c>
      <c r="B453" s="5">
        <f t="shared" si="29"/>
        <v>0.30298857632324322</v>
      </c>
      <c r="C453" s="31">
        <f t="shared" si="30"/>
        <v>50.81690140845123</v>
      </c>
      <c r="D453" s="5">
        <f t="shared" si="31"/>
        <v>0.46925923522381774</v>
      </c>
    </row>
    <row r="454" spans="1:4" x14ac:dyDescent="0.15">
      <c r="A454" s="61">
        <f t="shared" si="28"/>
        <v>147.69577464788603</v>
      </c>
      <c r="B454" s="5">
        <f t="shared" si="29"/>
        <v>0.28849594153747232</v>
      </c>
      <c r="C454" s="31">
        <f t="shared" si="30"/>
        <v>50.929577464789261</v>
      </c>
      <c r="D454" s="5">
        <f t="shared" si="31"/>
        <v>0.45261471076659915</v>
      </c>
    </row>
    <row r="455" spans="1:4" x14ac:dyDescent="0.15">
      <c r="A455" s="61">
        <f t="shared" si="28"/>
        <v>148.0225352112663</v>
      </c>
      <c r="B455" s="5">
        <f t="shared" si="29"/>
        <v>0.27469652253423199</v>
      </c>
      <c r="C455" s="31">
        <f t="shared" si="30"/>
        <v>51.042253521127293</v>
      </c>
      <c r="D455" s="5">
        <f t="shared" si="31"/>
        <v>0.43656056402304416</v>
      </c>
    </row>
    <row r="456" spans="1:4" x14ac:dyDescent="0.15">
      <c r="A456" s="61">
        <f t="shared" si="28"/>
        <v>148.34929577464658</v>
      </c>
      <c r="B456" s="5">
        <f t="shared" si="29"/>
        <v>0.26155716122127376</v>
      </c>
      <c r="C456" s="31">
        <f t="shared" si="30"/>
        <v>51.154929577465325</v>
      </c>
      <c r="D456" s="5">
        <f t="shared" si="31"/>
        <v>0.42107585442223483</v>
      </c>
    </row>
    <row r="457" spans="1:4" x14ac:dyDescent="0.15">
      <c r="A457" s="61">
        <f t="shared" si="28"/>
        <v>148.67605633802685</v>
      </c>
      <c r="B457" s="5">
        <f t="shared" si="29"/>
        <v>0.24904628553354199</v>
      </c>
      <c r="C457" s="31">
        <f t="shared" si="30"/>
        <v>51.267605633803356</v>
      </c>
      <c r="D457" s="5">
        <f t="shared" si="31"/>
        <v>0.40614038415081383</v>
      </c>
    </row>
    <row r="458" spans="1:4" x14ac:dyDescent="0.15">
      <c r="A458" s="61">
        <f t="shared" si="28"/>
        <v>149.00281690140713</v>
      </c>
      <c r="B458" s="5">
        <f t="shared" si="29"/>
        <v>0.23713383356987514</v>
      </c>
      <c r="C458" s="31">
        <f t="shared" si="30"/>
        <v>51.380281690141388</v>
      </c>
      <c r="D458" s="5">
        <f t="shared" si="31"/>
        <v>0.3917346718075328</v>
      </c>
    </row>
    <row r="459" spans="1:4" x14ac:dyDescent="0.15">
      <c r="A459" s="61">
        <f t="shared" si="28"/>
        <v>149.32957746478741</v>
      </c>
      <c r="B459" s="5">
        <f t="shared" si="29"/>
        <v>0.22579118135842163</v>
      </c>
      <c r="C459" s="31">
        <f t="shared" si="30"/>
        <v>51.492957746479419</v>
      </c>
      <c r="D459" s="5">
        <f t="shared" si="31"/>
        <v>0.37783992699226865</v>
      </c>
    </row>
    <row r="460" spans="1:4" x14ac:dyDescent="0.15">
      <c r="A460" s="61">
        <f t="shared" si="28"/>
        <v>149.65633802816768</v>
      </c>
      <c r="B460" s="5">
        <f t="shared" si="29"/>
        <v>0.21499107407720086</v>
      </c>
      <c r="C460" s="31">
        <f t="shared" si="30"/>
        <v>51.605633802817451</v>
      </c>
      <c r="D460" s="5">
        <f t="shared" si="31"/>
        <v>0.36443802579636164</v>
      </c>
    </row>
    <row r="461" spans="1:4" x14ac:dyDescent="0.15">
      <c r="A461" s="61">
        <f t="shared" si="28"/>
        <v>149.98309859154796</v>
      </c>
      <c r="B461" s="5">
        <f t="shared" si="29"/>
        <v>0.20470756056454151</v>
      </c>
      <c r="C461" s="31">
        <f t="shared" si="30"/>
        <v>51.718309859155482</v>
      </c>
      <c r="D461" s="5">
        <f t="shared" si="31"/>
        <v>0.35151148716230618</v>
      </c>
    </row>
    <row r="462" spans="1:4" x14ac:dyDescent="0.15">
      <c r="A462" s="61">
        <f t="shared" si="28"/>
        <v>150.30985915492823</v>
      </c>
      <c r="B462" s="5">
        <f t="shared" si="29"/>
        <v>0.19491593096203497</v>
      </c>
      <c r="C462" s="31">
        <f t="shared" si="30"/>
        <v>51.830985915493514</v>
      </c>
      <c r="D462" s="5">
        <f t="shared" si="31"/>
        <v>0.33904345008195824</v>
      </c>
    </row>
    <row r="463" spans="1:4" x14ac:dyDescent="0.15">
      <c r="A463" s="61">
        <f t="shared" si="28"/>
        <v>150.63661971830851</v>
      </c>
      <c r="B463" s="5">
        <f t="shared" si="29"/>
        <v>0.18559265734016869</v>
      </c>
      <c r="C463" s="31">
        <f t="shared" si="30"/>
        <v>51.943661971831546</v>
      </c>
      <c r="D463" s="5">
        <f t="shared" si="31"/>
        <v>0.32701765160351737</v>
      </c>
    </row>
    <row r="464" spans="1:4" x14ac:dyDescent="0.15">
      <c r="A464" s="61">
        <f t="shared" si="28"/>
        <v>150.96338028168879</v>
      </c>
      <c r="B464" s="5">
        <f t="shared" si="29"/>
        <v>0.17671533716397084</v>
      </c>
      <c r="C464" s="31">
        <f t="shared" si="30"/>
        <v>52.056338028169577</v>
      </c>
      <c r="D464" s="5">
        <f t="shared" si="31"/>
        <v>0.31541840561859646</v>
      </c>
    </row>
    <row r="465" spans="1:4" x14ac:dyDescent="0.15">
      <c r="A465" s="61">
        <f t="shared" si="28"/>
        <v>151.29014084506906</v>
      </c>
      <c r="B465" s="5">
        <f t="shared" si="29"/>
        <v>0.16826263946282213</v>
      </c>
      <c r="C465" s="31">
        <f t="shared" si="30"/>
        <v>52.169014084507609</v>
      </c>
      <c r="D465" s="5">
        <f t="shared" si="31"/>
        <v>0.30423058240170958</v>
      </c>
    </row>
    <row r="466" spans="1:4" x14ac:dyDescent="0.15">
      <c r="A466" s="61">
        <f t="shared" si="28"/>
        <v>151.61690140844934</v>
      </c>
      <c r="B466" s="5">
        <f t="shared" si="29"/>
        <v>0.16021425357508839</v>
      </c>
      <c r="C466" s="31">
        <f t="shared" si="30"/>
        <v>52.28169014084564</v>
      </c>
      <c r="D466" s="5">
        <f t="shared" si="31"/>
        <v>0.29343958887548971</v>
      </c>
    </row>
    <row r="467" spans="1:4" x14ac:dyDescent="0.15">
      <c r="A467" s="61">
        <f t="shared" si="28"/>
        <v>151.94366197182961</v>
      </c>
      <c r="B467" s="5">
        <f t="shared" si="29"/>
        <v>0.1525508403444143</v>
      </c>
      <c r="C467" s="31">
        <f t="shared" si="30"/>
        <v>52.394366197183672</v>
      </c>
      <c r="D467" s="5">
        <f t="shared" si="31"/>
        <v>0.2830313495758951</v>
      </c>
    </row>
    <row r="468" spans="1:4" x14ac:dyDescent="0.15">
      <c r="A468" s="61">
        <f t="shared" si="28"/>
        <v>152.27042253520989</v>
      </c>
      <c r="B468" s="5">
        <f t="shared" si="29"/>
        <v>0.14525398565040964</v>
      </c>
      <c r="C468" s="31">
        <f t="shared" si="30"/>
        <v>52.507042253521703</v>
      </c>
      <c r="D468" s="5">
        <f t="shared" si="31"/>
        <v>0.27299228829257555</v>
      </c>
    </row>
    <row r="469" spans="1:4" x14ac:dyDescent="0.15">
      <c r="A469" s="61">
        <f t="shared" si="28"/>
        <v>152.59718309859016</v>
      </c>
      <c r="B469" s="5">
        <f t="shared" si="29"/>
        <v>0.13830615616206896</v>
      </c>
      <c r="C469" s="31">
        <f t="shared" si="30"/>
        <v>52.619718309859735</v>
      </c>
      <c r="D469" s="5">
        <f t="shared" si="31"/>
        <v>0.26330931036045108</v>
      </c>
    </row>
    <row r="470" spans="1:4" x14ac:dyDescent="0.15">
      <c r="A470" s="61">
        <f t="shared" si="28"/>
        <v>152.92394366197044</v>
      </c>
      <c r="B470" s="5">
        <f t="shared" si="29"/>
        <v>0.13169065720760589</v>
      </c>
      <c r="C470" s="31">
        <f t="shared" si="30"/>
        <v>52.732394366197767</v>
      </c>
      <c r="D470" s="5">
        <f t="shared" si="31"/>
        <v>0.25396978557940436</v>
      </c>
    </row>
    <row r="471" spans="1:4" x14ac:dyDescent="0.15">
      <c r="A471" s="61">
        <f t="shared" si="28"/>
        <v>153.25070422535072</v>
      </c>
      <c r="B471" s="5">
        <f t="shared" si="29"/>
        <v>0.12539159265946975</v>
      </c>
      <c r="C471" s="31">
        <f t="shared" si="30"/>
        <v>52.845070422535798</v>
      </c>
      <c r="D471" s="5">
        <f t="shared" si="31"/>
        <v>0.24496153173980811</v>
      </c>
    </row>
    <row r="472" spans="1:4" x14ac:dyDescent="0.15">
      <c r="A472" s="61">
        <f t="shared" si="28"/>
        <v>153.57746478873099</v>
      </c>
      <c r="B472" s="5">
        <f t="shared" si="29"/>
        <v>0.11939382673815294</v>
      </c>
      <c r="C472" s="31">
        <f t="shared" si="30"/>
        <v>52.95774647887383</v>
      </c>
      <c r="D472" s="5">
        <f t="shared" si="31"/>
        <v>0.23627279873239854</v>
      </c>
    </row>
    <row r="473" spans="1:4" x14ac:dyDescent="0.15">
      <c r="A473" s="61">
        <f t="shared" si="28"/>
        <v>153.90422535211127</v>
      </c>
      <c r="B473" s="5">
        <f t="shared" si="29"/>
        <v>0.11368294764300957</v>
      </c>
      <c r="C473" s="31">
        <f t="shared" si="30"/>
        <v>53.070422535211861</v>
      </c>
      <c r="D473" s="5">
        <f t="shared" si="31"/>
        <v>0.22789225322176798</v>
      </c>
    </row>
    <row r="474" spans="1:4" x14ac:dyDescent="0.15">
      <c r="A474" s="61">
        <f t="shared" si="28"/>
        <v>154.23098591549154</v>
      </c>
      <c r="B474" s="5">
        <f t="shared" si="29"/>
        <v>0.108245232922695</v>
      </c>
      <c r="C474" s="31">
        <f t="shared" si="30"/>
        <v>53.183098591549893</v>
      </c>
      <c r="D474" s="5">
        <f t="shared" si="31"/>
        <v>0.2198089638634857</v>
      </c>
    </row>
    <row r="475" spans="1:4" x14ac:dyDescent="0.15">
      <c r="A475" s="61">
        <f t="shared" si="28"/>
        <v>154.55774647887182</v>
      </c>
      <c r="B475" s="5">
        <f t="shared" si="29"/>
        <v>0.10306761650201617</v>
      </c>
      <c r="C475" s="31">
        <f t="shared" si="30"/>
        <v>53.295774647887924</v>
      </c>
      <c r="D475" s="5">
        <f t="shared" si="31"/>
        <v>0.21201238704556405</v>
      </c>
    </row>
    <row r="476" spans="1:4" x14ac:dyDescent="0.15">
      <c r="A476" s="61">
        <f t="shared" si="28"/>
        <v>154.8845070422521</v>
      </c>
      <c r="B476" s="5">
        <f t="shared" si="29"/>
        <v>9.8137657285962951E-2</v>
      </c>
      <c r="C476" s="31">
        <f t="shared" si="30"/>
        <v>53.408450704225956</v>
      </c>
      <c r="D476" s="5">
        <f t="shared" si="31"/>
        <v>0.20449235313567188</v>
      </c>
    </row>
    <row r="477" spans="1:4" x14ac:dyDescent="0.15">
      <c r="A477" s="61">
        <f t="shared" si="28"/>
        <v>155.21126760563237</v>
      </c>
      <c r="B477" s="5">
        <f t="shared" si="29"/>
        <v>9.3443509265480298E-2</v>
      </c>
      <c r="C477" s="31">
        <f t="shared" si="30"/>
        <v>53.521126760563988</v>
      </c>
      <c r="D477" s="5">
        <f t="shared" si="31"/>
        <v>0.19723905321615628</v>
      </c>
    </row>
    <row r="478" spans="1:4" x14ac:dyDescent="0.15">
      <c r="A478" s="61">
        <f t="shared" si="28"/>
        <v>155.53802816901265</v>
      </c>
      <c r="B478" s="5">
        <f t="shared" si="29"/>
        <v>8.8973893053149469E-2</v>
      </c>
      <c r="C478" s="31">
        <f t="shared" si="30"/>
        <v>53.633802816902019</v>
      </c>
      <c r="D478" s="5">
        <f t="shared" si="31"/>
        <v>0.19024302628957035</v>
      </c>
    </row>
    <row r="479" spans="1:4" x14ac:dyDescent="0.15">
      <c r="A479" s="61">
        <f t="shared" si="28"/>
        <v>155.86478873239292</v>
      </c>
      <c r="B479" s="5">
        <f t="shared" si="29"/>
        <v>8.4718068780382599E-2</v>
      </c>
      <c r="C479" s="31">
        <f t="shared" si="30"/>
        <v>53.746478873240051</v>
      </c>
      <c r="D479" s="5">
        <f t="shared" si="31"/>
        <v>0.18349514693801805</v>
      </c>
    </row>
    <row r="480" spans="1:4" x14ac:dyDescent="0.15">
      <c r="A480" s="61">
        <f t="shared" si="28"/>
        <v>156.1915492957732</v>
      </c>
      <c r="B480" s="5">
        <f t="shared" si="29"/>
        <v>8.0665810291006279E-2</v>
      </c>
      <c r="C480" s="31">
        <f t="shared" si="30"/>
        <v>53.859154929578082</v>
      </c>
      <c r="D480" s="5">
        <f t="shared" si="31"/>
        <v>0.17698661342021946</v>
      </c>
    </row>
    <row r="481" spans="1:4" x14ac:dyDescent="0.15">
      <c r="A481" s="61">
        <f t="shared" si="28"/>
        <v>156.51830985915348</v>
      </c>
      <c r="B481" s="5">
        <f t="shared" si="29"/>
        <v>7.680738056922487E-2</v>
      </c>
      <c r="C481" s="31">
        <f t="shared" si="30"/>
        <v>53.971830985916114</v>
      </c>
      <c r="D481" s="5">
        <f t="shared" si="31"/>
        <v>0.17070893619077063</v>
      </c>
    </row>
    <row r="482" spans="1:4" x14ac:dyDescent="0.15">
      <c r="A482" s="61">
        <f t="shared" si="28"/>
        <v>156.84507042253375</v>
      </c>
      <c r="B482" s="5">
        <f t="shared" si="29"/>
        <v>7.31335083429204E-2</v>
      </c>
      <c r="C482" s="31">
        <f t="shared" si="30"/>
        <v>54.084507042254145</v>
      </c>
      <c r="D482" s="5">
        <f t="shared" si="31"/>
        <v>0.16465392682662283</v>
      </c>
    </row>
    <row r="483" spans="1:4" x14ac:dyDescent="0.15">
      <c r="A483" s="61">
        <f t="shared" si="28"/>
        <v>157.17183098591403</v>
      </c>
      <c r="B483" s="5">
        <f t="shared" si="29"/>
        <v>6.9635365806070021E-2</v>
      </c>
      <c r="C483" s="31">
        <f t="shared" si="30"/>
        <v>54.197183098592177</v>
      </c>
      <c r="D483" s="5">
        <f t="shared" si="31"/>
        <v>0.15881368734633716</v>
      </c>
    </row>
    <row r="484" spans="1:4" x14ac:dyDescent="0.15">
      <c r="A484" s="61">
        <f t="shared" si="28"/>
        <v>157.4985915492943</v>
      </c>
      <c r="B484" s="5">
        <f t="shared" si="29"/>
        <v>6.6304547406750999E-2</v>
      </c>
      <c r="C484" s="31">
        <f t="shared" si="30"/>
        <v>54.309859154930209</v>
      </c>
      <c r="D484" s="5">
        <f t="shared" si="31"/>
        <v>0.15318059990818289</v>
      </c>
    </row>
    <row r="485" spans="1:4" x14ac:dyDescent="0.15">
      <c r="A485" s="61">
        <f t="shared" si="28"/>
        <v>157.82535211267458</v>
      </c>
      <c r="B485" s="5">
        <f t="shared" si="29"/>
        <v>6.313304964976392E-2</v>
      </c>
      <c r="C485" s="31">
        <f t="shared" si="30"/>
        <v>54.42253521126824</v>
      </c>
      <c r="D485" s="5">
        <f t="shared" si="31"/>
        <v>0.14774731687364209</v>
      </c>
    </row>
    <row r="486" spans="1:4" x14ac:dyDescent="0.15">
      <c r="A486" s="61">
        <f t="shared" si="28"/>
        <v>158.15211267605486</v>
      </c>
      <c r="B486" s="5">
        <f t="shared" si="29"/>
        <v>6.0113251865342367E-2</v>
      </c>
      <c r="C486" s="31">
        <f t="shared" si="30"/>
        <v>54.535211267606272</v>
      </c>
      <c r="D486" s="5">
        <f t="shared" si="31"/>
        <v>0.14250675122335962</v>
      </c>
    </row>
    <row r="487" spans="1:4" x14ac:dyDescent="0.15">
      <c r="A487" s="61">
        <f t="shared" si="28"/>
        <v>158.47887323943513</v>
      </c>
      <c r="B487" s="5">
        <f t="shared" si="29"/>
        <v>5.7237897897739212E-2</v>
      </c>
      <c r="C487" s="31">
        <f t="shared" si="30"/>
        <v>54.647887323944303</v>
      </c>
      <c r="D487" s="5">
        <f t="shared" si="31"/>
        <v>0.13745206731303733</v>
      </c>
    </row>
    <row r="488" spans="1:4" x14ac:dyDescent="0.15">
      <c r="A488" s="61">
        <f t="shared" si="28"/>
        <v>158.80563380281541</v>
      </c>
      <c r="B488" s="5">
        <f t="shared" si="29"/>
        <v>5.4500078669689513E-2</v>
      </c>
      <c r="C488" s="31">
        <f t="shared" si="30"/>
        <v>54.760563380282335</v>
      </c>
      <c r="D488" s="5">
        <f t="shared" si="31"/>
        <v>0.13257667195721465</v>
      </c>
    </row>
    <row r="489" spans="1:4" x14ac:dyDescent="0.15">
      <c r="A489" s="61">
        <f t="shared" si="28"/>
        <v>159.13239436619568</v>
      </c>
      <c r="B489" s="5">
        <f t="shared" si="29"/>
        <v>5.1893215580854961E-2</v>
      </c>
      <c r="C489" s="31">
        <f t="shared" si="30"/>
        <v>54.873239436620366</v>
      </c>
      <c r="D489" s="5">
        <f t="shared" si="31"/>
        <v>0.12787420582930561</v>
      </c>
    </row>
    <row r="490" spans="1:4" x14ac:dyDescent="0.15">
      <c r="A490" s="61">
        <f t="shared" si="28"/>
        <v>159.45915492957596</v>
      </c>
      <c r="B490" s="5">
        <f t="shared" si="29"/>
        <v>4.9411044700358585E-2</v>
      </c>
      <c r="C490" s="31">
        <f t="shared" si="30"/>
        <v>54.985915492958398</v>
      </c>
      <c r="D490" s="5">
        <f t="shared" si="31"/>
        <v>0.12333853516667473</v>
      </c>
    </row>
    <row r="491" spans="1:4" x14ac:dyDescent="0.15">
      <c r="A491" s="61">
        <f t="shared" si="28"/>
        <v>159.78591549295624</v>
      </c>
      <c r="B491" s="5">
        <f t="shared" si="29"/>
        <v>4.7047601715426601E-2</v>
      </c>
      <c r="C491" s="31">
        <f t="shared" si="30"/>
        <v>55.09859154929643</v>
      </c>
      <c r="D491" s="5">
        <f t="shared" si="31"/>
        <v>0.118963743769932</v>
      </c>
    </row>
    <row r="492" spans="1:4" x14ac:dyDescent="0.15">
      <c r="A492" s="61">
        <f t="shared" si="28"/>
        <v>160.11267605633651</v>
      </c>
      <c r="B492" s="5">
        <f t="shared" si="29"/>
        <v>4.479720759997103E-2</v>
      </c>
      <c r="C492" s="31">
        <f t="shared" si="30"/>
        <v>55.211267605634461</v>
      </c>
      <c r="D492" s="5">
        <f t="shared" si="31"/>
        <v>0.1147441252860113</v>
      </c>
    </row>
    <row r="493" spans="1:4" x14ac:dyDescent="0.15">
      <c r="A493" s="61">
        <f t="shared" si="28"/>
        <v>160.43943661971679</v>
      </c>
      <c r="B493" s="5">
        <f t="shared" si="29"/>
        <v>4.2654454968676737E-2</v>
      </c>
      <c r="C493" s="31">
        <f t="shared" si="30"/>
        <v>55.323943661972493</v>
      </c>
      <c r="D493" s="5">
        <f t="shared" si="31"/>
        <v>0.1106741757649662</v>
      </c>
    </row>
    <row r="494" spans="1:4" x14ac:dyDescent="0.15">
      <c r="A494" s="61">
        <f t="shared" si="28"/>
        <v>160.76619718309706</v>
      </c>
      <c r="B494" s="5">
        <f t="shared" si="29"/>
        <v>4.0614195083803574E-2</v>
      </c>
      <c r="C494" s="31">
        <f t="shared" si="30"/>
        <v>55.436619718310524</v>
      </c>
      <c r="D494" s="5">
        <f t="shared" si="31"/>
        <v>0.10674858648077477</v>
      </c>
    </row>
    <row r="495" spans="1:4" x14ac:dyDescent="0.15">
      <c r="A495" s="61">
        <f t="shared" si="28"/>
        <v>161.09295774647734</v>
      </c>
      <c r="B495" s="5">
        <f t="shared" si="29"/>
        <v>3.8671525483482856E-2</v>
      </c>
      <c r="C495" s="31">
        <f t="shared" si="30"/>
        <v>55.549295774648556</v>
      </c>
      <c r="D495" s="5">
        <f t="shared" si="31"/>
        <v>0.10296223700678879</v>
      </c>
    </row>
    <row r="496" spans="1:4" x14ac:dyDescent="0.15">
      <c r="A496" s="61">
        <f t="shared" si="28"/>
        <v>161.41971830985761</v>
      </c>
      <c r="B496" s="5">
        <f t="shared" si="29"/>
        <v>3.6821778201780619E-2</v>
      </c>
      <c r="C496" s="31">
        <f t="shared" si="30"/>
        <v>55.661971830986587</v>
      </c>
      <c r="D496" s="5">
        <f t="shared" si="31"/>
        <v>9.9310188536795366E-2</v>
      </c>
    </row>
    <row r="497" spans="1:4" x14ac:dyDescent="0.15">
      <c r="A497" s="61">
        <f t="shared" si="28"/>
        <v>161.74647887323789</v>
      </c>
      <c r="B497" s="5">
        <f t="shared" si="29"/>
        <v>3.5060508552222119E-2</v>
      </c>
      <c r="C497" s="31">
        <f t="shared" si="30"/>
        <v>55.774647887324619</v>
      </c>
      <c r="D497" s="5">
        <f t="shared" si="31"/>
        <v>9.5787677442979002E-2</v>
      </c>
    </row>
    <row r="498" spans="1:4" x14ac:dyDescent="0.15">
      <c r="A498" s="61">
        <f t="shared" si="28"/>
        <v>162.07323943661817</v>
      </c>
      <c r="B498" s="5">
        <f t="shared" si="29"/>
        <v>3.3383484447825962E-2</v>
      </c>
      <c r="C498" s="31">
        <f t="shared" si="30"/>
        <v>55.887323943662651</v>
      </c>
      <c r="D498" s="5">
        <f t="shared" si="31"/>
        <v>9.2390109062381459E-2</v>
      </c>
    </row>
    <row r="499" spans="1:4" x14ac:dyDescent="0.15">
      <c r="A499" s="61">
        <f t="shared" si="28"/>
        <v>162.39999999999844</v>
      </c>
      <c r="B499" s="5">
        <f t="shared" si="29"/>
        <v>1.0317866762319854</v>
      </c>
      <c r="C499" s="31">
        <f t="shared" si="30"/>
        <v>56.000000000000682</v>
      </c>
      <c r="D499" s="5">
        <f t="shared" si="31"/>
        <v>1.1574891200798225</v>
      </c>
    </row>
  </sheetData>
  <sheetProtection sheet="1" objects="1" scenarios="1" selectLockedCells="1" selectUnlockedCells="1"/>
  <phoneticPr fontId="4"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1025" r:id="rId3" name="Scroll Bar 1">
              <controlPr defaultSize="0" autoPict="0">
                <anchor moveWithCells="1">
                  <from>
                    <xdr:col>4</xdr:col>
                    <xdr:colOff>939800</xdr:colOff>
                    <xdr:row>14</xdr:row>
                    <xdr:rowOff>0</xdr:rowOff>
                  </from>
                  <to>
                    <xdr:col>6</xdr:col>
                    <xdr:colOff>165100</xdr:colOff>
                    <xdr:row>15</xdr:row>
                    <xdr:rowOff>25400</xdr:rowOff>
                  </to>
                </anchor>
              </controlPr>
            </control>
          </mc:Choice>
        </mc:AlternateContent>
        <mc:AlternateContent xmlns:mc="http://schemas.openxmlformats.org/markup-compatibility/2006">
          <mc:Choice Requires="x14">
            <control shapeId="1027" r:id="rId4" name="Scroll Bar 3">
              <controlPr defaultSize="0" autoPict="0">
                <anchor moveWithCells="1">
                  <from>
                    <xdr:col>8</xdr:col>
                    <xdr:colOff>0</xdr:colOff>
                    <xdr:row>13</xdr:row>
                    <xdr:rowOff>139700</xdr:rowOff>
                  </from>
                  <to>
                    <xdr:col>9</xdr:col>
                    <xdr:colOff>190500</xdr:colOff>
                    <xdr:row>15</xdr:row>
                    <xdr:rowOff>0</xdr:rowOff>
                  </to>
                </anchor>
              </controlPr>
            </control>
          </mc:Choice>
        </mc:AlternateContent>
        <mc:AlternateContent xmlns:mc="http://schemas.openxmlformats.org/markup-compatibility/2006">
          <mc:Choice Requires="x14">
            <control shapeId="1028" r:id="rId5" name="Scroll Bar 4">
              <controlPr defaultSize="0" autoPict="0">
                <anchor moveWithCells="1">
                  <from>
                    <xdr:col>5</xdr:col>
                    <xdr:colOff>0</xdr:colOff>
                    <xdr:row>17</xdr:row>
                    <xdr:rowOff>0</xdr:rowOff>
                  </from>
                  <to>
                    <xdr:col>6</xdr:col>
                    <xdr:colOff>177800</xdr:colOff>
                    <xdr:row>18</xdr:row>
                    <xdr:rowOff>25400</xdr:rowOff>
                  </to>
                </anchor>
              </controlPr>
            </control>
          </mc:Choice>
        </mc:AlternateContent>
        <mc:AlternateContent xmlns:mc="http://schemas.openxmlformats.org/markup-compatibility/2006">
          <mc:Choice Requires="x14">
            <control shapeId="1032" r:id="rId6" name="Scroll Bar 8">
              <controlPr defaultSize="0" autoPict="0">
                <anchor moveWithCells="1">
                  <from>
                    <xdr:col>8</xdr:col>
                    <xdr:colOff>0</xdr:colOff>
                    <xdr:row>16</xdr:row>
                    <xdr:rowOff>114300</xdr:rowOff>
                  </from>
                  <to>
                    <xdr:col>9</xdr:col>
                    <xdr:colOff>190500</xdr:colOff>
                    <xdr:row>18</xdr:row>
                    <xdr:rowOff>12700</xdr:rowOff>
                  </to>
                </anchor>
              </controlPr>
            </control>
          </mc:Choice>
        </mc:AlternateContent>
        <mc:AlternateContent xmlns:mc="http://schemas.openxmlformats.org/markup-compatibility/2006">
          <mc:Choice Requires="x14">
            <control shapeId="1033" r:id="rId7" name="Scroll Bar 9">
              <controlPr defaultSize="0" autoPict="0">
                <anchor moveWithCells="1">
                  <from>
                    <xdr:col>5</xdr:col>
                    <xdr:colOff>25400</xdr:colOff>
                    <xdr:row>19</xdr:row>
                    <xdr:rowOff>127000</xdr:rowOff>
                  </from>
                  <to>
                    <xdr:col>6</xdr:col>
                    <xdr:colOff>165100</xdr:colOff>
                    <xdr:row>20</xdr:row>
                    <xdr:rowOff>152400</xdr:rowOff>
                  </to>
                </anchor>
              </controlPr>
            </control>
          </mc:Choice>
        </mc:AlternateContent>
        <mc:AlternateContent xmlns:mc="http://schemas.openxmlformats.org/markup-compatibility/2006">
          <mc:Choice Requires="x14">
            <control shapeId="1034" r:id="rId8" name="Scroll Bar 10">
              <controlPr defaultSize="0" autoPict="0">
                <anchor moveWithCells="1">
                  <from>
                    <xdr:col>8</xdr:col>
                    <xdr:colOff>12700</xdr:colOff>
                    <xdr:row>19</xdr:row>
                    <xdr:rowOff>127000</xdr:rowOff>
                  </from>
                  <to>
                    <xdr:col>9</xdr:col>
                    <xdr:colOff>203200</xdr:colOff>
                    <xdr:row>21</xdr:row>
                    <xdr:rowOff>25400</xdr:rowOff>
                  </to>
                </anchor>
              </controlPr>
            </control>
          </mc:Choice>
        </mc:AlternateContent>
        <mc:AlternateContent xmlns:mc="http://schemas.openxmlformats.org/markup-compatibility/2006">
          <mc:Choice Requires="x14">
            <control shapeId="1057" r:id="rId9" name="Scroll Bar 33">
              <controlPr defaultSize="0" autoPict="0">
                <anchor moveWithCells="1">
                  <from>
                    <xdr:col>8</xdr:col>
                    <xdr:colOff>25400</xdr:colOff>
                    <xdr:row>23</xdr:row>
                    <xdr:rowOff>12700</xdr:rowOff>
                  </from>
                  <to>
                    <xdr:col>9</xdr:col>
                    <xdr:colOff>190500</xdr:colOff>
                    <xdr:row>24</xdr:row>
                    <xdr:rowOff>50800</xdr:rowOff>
                  </to>
                </anchor>
              </controlPr>
            </control>
          </mc:Choice>
        </mc:AlternateContent>
        <mc:AlternateContent xmlns:mc="http://schemas.openxmlformats.org/markup-compatibility/2006">
          <mc:Choice Requires="x14">
            <control shapeId="1071" r:id="rId10" name="Scroll Bar 47">
              <controlPr defaultSize="0" autoPict="0">
                <anchor moveWithCells="1">
                  <from>
                    <xdr:col>5</xdr:col>
                    <xdr:colOff>12700</xdr:colOff>
                    <xdr:row>25</xdr:row>
                    <xdr:rowOff>152400</xdr:rowOff>
                  </from>
                  <to>
                    <xdr:col>6</xdr:col>
                    <xdr:colOff>177800</xdr:colOff>
                    <xdr:row>27</xdr:row>
                    <xdr:rowOff>12700</xdr:rowOff>
                  </to>
                </anchor>
              </controlPr>
            </control>
          </mc:Choice>
        </mc:AlternateContent>
        <mc:AlternateContent xmlns:mc="http://schemas.openxmlformats.org/markup-compatibility/2006">
          <mc:Choice Requires="x14">
            <control shapeId="1092" r:id="rId11" name="Scroll Bar 68">
              <controlPr defaultSize="0" autoPict="0">
                <anchor moveWithCells="1">
                  <from>
                    <xdr:col>5</xdr:col>
                    <xdr:colOff>0</xdr:colOff>
                    <xdr:row>22</xdr:row>
                    <xdr:rowOff>152400</xdr:rowOff>
                  </from>
                  <to>
                    <xdr:col>6</xdr:col>
                    <xdr:colOff>139700</xdr:colOff>
                    <xdr:row>24</xdr:row>
                    <xdr:rowOff>25400</xdr:rowOff>
                  </to>
                </anchor>
              </controlPr>
            </control>
          </mc:Choice>
        </mc:AlternateContent>
        <mc:AlternateContent xmlns:mc="http://schemas.openxmlformats.org/markup-compatibility/2006">
          <mc:Choice Requires="x14">
            <control shapeId="1095" r:id="rId12" name="Scroll Bar 71">
              <controlPr defaultSize="0" autoPict="0">
                <anchor moveWithCells="1">
                  <from>
                    <xdr:col>8</xdr:col>
                    <xdr:colOff>12700</xdr:colOff>
                    <xdr:row>25</xdr:row>
                    <xdr:rowOff>139700</xdr:rowOff>
                  </from>
                  <to>
                    <xdr:col>9</xdr:col>
                    <xdr:colOff>203200</xdr:colOff>
                    <xdr:row>27</xdr:row>
                    <xdr:rowOff>0</xdr:rowOff>
                  </to>
                </anchor>
              </controlPr>
            </control>
          </mc:Choice>
        </mc:AlternateContent>
        <mc:AlternateContent xmlns:mc="http://schemas.openxmlformats.org/markup-compatibility/2006">
          <mc:Choice Requires="x14">
            <control shapeId="1099" r:id="rId13" name="Drop Down 75">
              <controlPr defaultSize="0" autoLine="0" autoPict="0">
                <anchor moveWithCells="1">
                  <from>
                    <xdr:col>9</xdr:col>
                    <xdr:colOff>63500</xdr:colOff>
                    <xdr:row>15</xdr:row>
                    <xdr:rowOff>25400</xdr:rowOff>
                  </from>
                  <to>
                    <xdr:col>10</xdr:col>
                    <xdr:colOff>215900</xdr:colOff>
                    <xdr:row>16</xdr:row>
                    <xdr:rowOff>12700</xdr:rowOff>
                  </to>
                </anchor>
              </controlPr>
            </control>
          </mc:Choice>
        </mc:AlternateContent>
        <mc:AlternateContent xmlns:mc="http://schemas.openxmlformats.org/markup-compatibility/2006">
          <mc:Choice Requires="x14">
            <control shapeId="1108" r:id="rId14" name="Drop Down 84">
              <controlPr defaultSize="0" autoLine="0" autoPict="0">
                <anchor moveWithCells="1">
                  <from>
                    <xdr:col>11</xdr:col>
                    <xdr:colOff>38100</xdr:colOff>
                    <xdr:row>21</xdr:row>
                    <xdr:rowOff>38100</xdr:rowOff>
                  </from>
                  <to>
                    <xdr:col>12</xdr:col>
                    <xdr:colOff>317500</xdr:colOff>
                    <xdr:row>22</xdr:row>
                    <xdr:rowOff>25400</xdr:rowOff>
                  </to>
                </anchor>
              </controlPr>
            </control>
          </mc:Choice>
        </mc:AlternateContent>
        <mc:AlternateContent xmlns:mc="http://schemas.openxmlformats.org/markup-compatibility/2006">
          <mc:Choice Requires="x14">
            <control shapeId="1107" r:id="rId15" name="Drop Down 83">
              <controlPr defaultSize="0" autoLine="0" autoPict="0">
                <anchor moveWithCells="1">
                  <from>
                    <xdr:col>9</xdr:col>
                    <xdr:colOff>12700</xdr:colOff>
                    <xdr:row>21</xdr:row>
                    <xdr:rowOff>25400</xdr:rowOff>
                  </from>
                  <to>
                    <xdr:col>10</xdr:col>
                    <xdr:colOff>12700</xdr:colOff>
                    <xdr:row>22</xdr:row>
                    <xdr:rowOff>12700</xdr:rowOff>
                  </to>
                </anchor>
              </controlPr>
            </control>
          </mc:Choice>
        </mc:AlternateContent>
        <mc:AlternateContent xmlns:mc="http://schemas.openxmlformats.org/markup-compatibility/2006">
          <mc:Choice Requires="x14">
            <control shapeId="1106" r:id="rId16" name="Scroll Bar 82">
              <controlPr defaultSize="0" autoPict="0">
                <anchor moveWithCells="1">
                  <from>
                    <xdr:col>5</xdr:col>
                    <xdr:colOff>25400</xdr:colOff>
                    <xdr:row>23</xdr:row>
                    <xdr:rowOff>12700</xdr:rowOff>
                  </from>
                  <to>
                    <xdr:col>6</xdr:col>
                    <xdr:colOff>165100</xdr:colOff>
                    <xdr:row>24</xdr:row>
                    <xdr:rowOff>50800</xdr:rowOff>
                  </to>
                </anchor>
              </controlPr>
            </control>
          </mc:Choice>
        </mc:AlternateContent>
        <mc:AlternateContent xmlns:mc="http://schemas.openxmlformats.org/markup-compatibility/2006">
          <mc:Choice Requires="x14">
            <control shapeId="1110" r:id="rId17" name="Drop Down -1022">
              <controlPr defaultSize="0" autoLine="0" autoPict="0">
                <anchor moveWithCells="1">
                  <from>
                    <xdr:col>9</xdr:col>
                    <xdr:colOff>12700</xdr:colOff>
                    <xdr:row>21</xdr:row>
                    <xdr:rowOff>25400</xdr:rowOff>
                  </from>
                  <to>
                    <xdr:col>10</xdr:col>
                    <xdr:colOff>12700</xdr:colOff>
                    <xdr:row>22</xdr:row>
                    <xdr:rowOff>12700</xdr:rowOff>
                  </to>
                </anchor>
              </controlPr>
            </control>
          </mc:Choice>
        </mc:AlternateContent>
        <mc:AlternateContent xmlns:mc="http://schemas.openxmlformats.org/markup-compatibility/2006">
          <mc:Choice Requires="x14">
            <control shapeId="1109" r:id="rId18" name="Scroll Bar -1021">
              <controlPr defaultSize="0" autoPict="0">
                <anchor moveWithCells="1">
                  <from>
                    <xdr:col>5</xdr:col>
                    <xdr:colOff>25400</xdr:colOff>
                    <xdr:row>23</xdr:row>
                    <xdr:rowOff>12700</xdr:rowOff>
                  </from>
                  <to>
                    <xdr:col>6</xdr:col>
                    <xdr:colOff>165100</xdr:colOff>
                    <xdr:row>24</xdr:row>
                    <xdr:rowOff>50800</xdr:rowOff>
                  </to>
                </anchor>
              </controlPr>
            </control>
          </mc:Choice>
        </mc:AlternateContent>
        <mc:AlternateContent xmlns:mc="http://schemas.openxmlformats.org/markup-compatibility/2006">
          <mc:Choice Requires="x14">
            <control shapeId="1112" r:id="rId19" name="Drop Down 88">
              <controlPr defaultSize="0" autoLine="0" autoPict="0">
                <anchor moveWithCells="1">
                  <from>
                    <xdr:col>9</xdr:col>
                    <xdr:colOff>12700</xdr:colOff>
                    <xdr:row>21</xdr:row>
                    <xdr:rowOff>25400</xdr:rowOff>
                  </from>
                  <to>
                    <xdr:col>10</xdr:col>
                    <xdr:colOff>12700</xdr:colOff>
                    <xdr:row>22</xdr:row>
                    <xdr:rowOff>12700</xdr:rowOff>
                  </to>
                </anchor>
              </controlPr>
            </control>
          </mc:Choice>
        </mc:AlternateContent>
        <mc:AlternateContent xmlns:mc="http://schemas.openxmlformats.org/markup-compatibility/2006">
          <mc:Choice Requires="x14">
            <control shapeId="1111" r:id="rId20" name="Scroll Bar 87">
              <controlPr defaultSize="0" autoPict="0">
                <anchor moveWithCells="1">
                  <from>
                    <xdr:col>5</xdr:col>
                    <xdr:colOff>25400</xdr:colOff>
                    <xdr:row>23</xdr:row>
                    <xdr:rowOff>12700</xdr:rowOff>
                  </from>
                  <to>
                    <xdr:col>6</xdr:col>
                    <xdr:colOff>165100</xdr:colOff>
                    <xdr:row>24</xdr:row>
                    <xdr:rowOff>50800</xdr:rowOff>
                  </to>
                </anchor>
              </controlPr>
            </control>
          </mc:Choice>
        </mc:AlternateContent>
        <mc:AlternateContent xmlns:mc="http://schemas.openxmlformats.org/markup-compatibility/2006">
          <mc:Choice Requires="x14">
            <control shapeId="1114" r:id="rId21" name="Drop Down 90">
              <controlPr defaultSize="0" autoLine="0" autoPict="0">
                <anchor moveWithCells="1">
                  <from>
                    <xdr:col>9</xdr:col>
                    <xdr:colOff>12700</xdr:colOff>
                    <xdr:row>21</xdr:row>
                    <xdr:rowOff>25400</xdr:rowOff>
                  </from>
                  <to>
                    <xdr:col>10</xdr:col>
                    <xdr:colOff>12700</xdr:colOff>
                    <xdr:row>22</xdr:row>
                    <xdr:rowOff>12700</xdr:rowOff>
                  </to>
                </anchor>
              </controlPr>
            </control>
          </mc:Choice>
        </mc:AlternateContent>
        <mc:AlternateContent xmlns:mc="http://schemas.openxmlformats.org/markup-compatibility/2006">
          <mc:Choice Requires="x14">
            <control shapeId="1113" r:id="rId22" name="Scroll Bar 89">
              <controlPr defaultSize="0" autoPict="0">
                <anchor moveWithCells="1">
                  <from>
                    <xdr:col>5</xdr:col>
                    <xdr:colOff>25400</xdr:colOff>
                    <xdr:row>23</xdr:row>
                    <xdr:rowOff>12700</xdr:rowOff>
                  </from>
                  <to>
                    <xdr:col>6</xdr:col>
                    <xdr:colOff>165100</xdr:colOff>
                    <xdr:row>24</xdr:row>
                    <xdr:rowOff>50800</xdr:rowOff>
                  </to>
                </anchor>
              </controlPr>
            </control>
          </mc:Choice>
        </mc:AlternateContent>
        <mc:AlternateContent xmlns:mc="http://schemas.openxmlformats.org/markup-compatibility/2006">
          <mc:Choice Requires="x14">
            <control shapeId="1116" r:id="rId23" name="Drop Down 92">
              <controlPr defaultSize="0" autoLine="0" autoPict="0">
                <anchor moveWithCells="1">
                  <from>
                    <xdr:col>9</xdr:col>
                    <xdr:colOff>12700</xdr:colOff>
                    <xdr:row>21</xdr:row>
                    <xdr:rowOff>25400</xdr:rowOff>
                  </from>
                  <to>
                    <xdr:col>10</xdr:col>
                    <xdr:colOff>12700</xdr:colOff>
                    <xdr:row>22</xdr:row>
                    <xdr:rowOff>12700</xdr:rowOff>
                  </to>
                </anchor>
              </controlPr>
            </control>
          </mc:Choice>
        </mc:AlternateContent>
        <mc:AlternateContent xmlns:mc="http://schemas.openxmlformats.org/markup-compatibility/2006">
          <mc:Choice Requires="x14">
            <control shapeId="1115" r:id="rId24" name="Scroll Bar 91">
              <controlPr defaultSize="0" autoPict="0">
                <anchor moveWithCells="1">
                  <from>
                    <xdr:col>5</xdr:col>
                    <xdr:colOff>25400</xdr:colOff>
                    <xdr:row>23</xdr:row>
                    <xdr:rowOff>12700</xdr:rowOff>
                  </from>
                  <to>
                    <xdr:col>6</xdr:col>
                    <xdr:colOff>165100</xdr:colOff>
                    <xdr:row>24</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14</vt:i4>
      </vt:variant>
    </vt:vector>
  </HeadingPairs>
  <TitlesOfParts>
    <vt:vector size="15" baseType="lpstr">
      <vt:lpstr>Multiple dose kinetics</vt:lpstr>
      <vt:lpstr>Cl_1</vt:lpstr>
      <vt:lpstr>Cl_2</vt:lpstr>
      <vt:lpstr>D_1</vt:lpstr>
      <vt:lpstr>D_2</vt:lpstr>
      <vt:lpstr>Doses</vt:lpstr>
      <vt:lpstr>Doses2</vt:lpstr>
      <vt:lpstr>k_01</vt:lpstr>
      <vt:lpstr>k_02</vt:lpstr>
      <vt:lpstr>LD_1</vt:lpstr>
      <vt:lpstr>LD_2</vt:lpstr>
      <vt:lpstr>T_1</vt:lpstr>
      <vt:lpstr>T_2</vt:lpstr>
      <vt:lpstr>Vd_1</vt:lpstr>
      <vt:lpstr>Vd_2</vt:lpstr>
    </vt:vector>
  </TitlesOfParts>
  <Company>Boston University School of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Terrell Gibbs</dc:creator>
  <cp:lastModifiedBy>Vidhya Kumaresan</cp:lastModifiedBy>
  <dcterms:created xsi:type="dcterms:W3CDTF">2008-07-28T14:56:02Z</dcterms:created>
  <dcterms:modified xsi:type="dcterms:W3CDTF">2021-09-26T14:06:24Z</dcterms:modified>
</cp:coreProperties>
</file>