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ate1904="1" showInkAnnotation="0" autoCompressPictures="0"/>
  <mc:AlternateContent xmlns:mc="http://schemas.openxmlformats.org/markup-compatibility/2006">
    <mc:Choice Requires="x15">
      <x15ac:absPath xmlns:x15ac="http://schemas.microsoft.com/office/spreadsheetml/2010/11/ac" url="/Users/vidhya/iCloud Drive (Archive)/Teaching MTP 2021/Lecture materials Walsh 2021/Walsh 2019/Walsh 2020 to transfer to 2021/"/>
    </mc:Choice>
  </mc:AlternateContent>
  <xr:revisionPtr revIDLastSave="0" documentId="8_{FC094385-9751-4741-BD9E-01BF63518E17}" xr6:coauthVersionLast="36" xr6:coauthVersionMax="36" xr10:uidLastSave="{00000000-0000-0000-0000-000000000000}"/>
  <bookViews>
    <workbookView xWindow="0" yWindow="500" windowWidth="28800" windowHeight="16540" tabRatio="500" xr2:uid="{00000000-000D-0000-FFFF-FFFF00000000}"/>
  </bookViews>
  <sheets>
    <sheet name="Continuous Infusion" sheetId="1" r:id="rId1"/>
  </sheets>
  <definedNames>
    <definedName name="Cl_1">'Continuous Infusion'!$G$22</definedName>
    <definedName name="Cl_2">'Continuous Infusion'!$J$22</definedName>
    <definedName name="k_01">'Continuous Infusion'!$G$16</definedName>
    <definedName name="k_02">'Continuous Infusion'!$J$16</definedName>
    <definedName name="LD_1">'Continuous Infusion'!$G$28</definedName>
    <definedName name="LD_2">'Continuous Infusion'!$J$28</definedName>
    <definedName name="T_1">'Continuous Infusion'!$G$25</definedName>
    <definedName name="T_2">'Continuous Infusion'!$J$25</definedName>
    <definedName name="Vd_1">'Continuous Infusion'!$G$19</definedName>
    <definedName name="Vd_2">'Continuous Infusion'!$J$19</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16" i="1" l="1"/>
  <c r="Q16" i="1" s="1"/>
  <c r="G16" i="1"/>
  <c r="K6" i="1"/>
  <c r="J22" i="1"/>
  <c r="Q22" i="1" s="1"/>
  <c r="Q19" i="1" s="1"/>
  <c r="J19" i="1"/>
  <c r="G22" i="1"/>
  <c r="G19" i="1"/>
  <c r="J25" i="1"/>
  <c r="G25" i="1"/>
  <c r="J28" i="1"/>
  <c r="G28" i="1"/>
  <c r="K22" i="1"/>
  <c r="H39" i="1" s="1"/>
  <c r="N50" i="1"/>
  <c r="J6" i="1"/>
  <c r="K28" i="1"/>
  <c r="K25" i="1"/>
  <c r="M22" i="1"/>
  <c r="K16" i="1"/>
  <c r="H38" i="1" s="1"/>
  <c r="M16" i="1"/>
  <c r="R19" i="1" s="1"/>
  <c r="G6" i="1"/>
  <c r="F6" i="1"/>
  <c r="B2" i="1" l="1"/>
  <c r="D2" i="1" s="1"/>
  <c r="C2" i="1"/>
  <c r="E2" i="1" s="1"/>
  <c r="R16" i="1"/>
  <c r="T16" i="1"/>
  <c r="R22" i="1"/>
  <c r="P22" i="1"/>
  <c r="P19" i="1" s="1"/>
  <c r="A3" i="1" s="1"/>
  <c r="P16" i="1"/>
  <c r="A4" i="1" l="1"/>
  <c r="C3" i="1"/>
  <c r="E3" i="1" s="1"/>
  <c r="B3" i="1"/>
  <c r="D3" i="1" s="1"/>
  <c r="A5" i="1" l="1"/>
  <c r="B4" i="1"/>
  <c r="D4" i="1" s="1"/>
  <c r="C4" i="1"/>
  <c r="E4" i="1" s="1"/>
  <c r="A6" i="1" l="1"/>
  <c r="C5" i="1"/>
  <c r="E5" i="1" s="1"/>
  <c r="B5" i="1"/>
  <c r="D5" i="1" s="1"/>
  <c r="C6" i="1" l="1"/>
  <c r="E6" i="1" s="1"/>
  <c r="A7" i="1"/>
  <c r="B6" i="1"/>
  <c r="D6" i="1" s="1"/>
  <c r="A8" i="1" l="1"/>
  <c r="C7" i="1"/>
  <c r="E7" i="1" s="1"/>
  <c r="B7" i="1"/>
  <c r="D7" i="1" s="1"/>
  <c r="A9" i="1" l="1"/>
  <c r="B8" i="1"/>
  <c r="D8" i="1" s="1"/>
  <c r="C8" i="1"/>
  <c r="E8" i="1" s="1"/>
  <c r="A10" i="1" l="1"/>
  <c r="B9" i="1"/>
  <c r="D9" i="1" s="1"/>
  <c r="C9" i="1"/>
  <c r="E9" i="1" s="1"/>
  <c r="A11" i="1" l="1"/>
  <c r="C10" i="1"/>
  <c r="E10" i="1" s="1"/>
  <c r="B10" i="1"/>
  <c r="D10" i="1" s="1"/>
  <c r="A12" i="1" l="1"/>
  <c r="B11" i="1"/>
  <c r="D11" i="1" s="1"/>
  <c r="C11" i="1"/>
  <c r="E11" i="1" s="1"/>
  <c r="A13" i="1" l="1"/>
  <c r="C12" i="1"/>
  <c r="E12" i="1" s="1"/>
  <c r="B12" i="1"/>
  <c r="D12" i="1" s="1"/>
  <c r="A14" i="1" l="1"/>
  <c r="B13" i="1"/>
  <c r="D13" i="1" s="1"/>
  <c r="C13" i="1"/>
  <c r="E13" i="1" s="1"/>
  <c r="A15" i="1" l="1"/>
  <c r="C14" i="1"/>
  <c r="E14" i="1" s="1"/>
  <c r="B14" i="1"/>
  <c r="D14" i="1" s="1"/>
  <c r="A16" i="1" l="1"/>
  <c r="B15" i="1"/>
  <c r="D15" i="1" s="1"/>
  <c r="C15" i="1"/>
  <c r="E15" i="1" s="1"/>
  <c r="A17" i="1" l="1"/>
  <c r="B16" i="1"/>
  <c r="D16" i="1" s="1"/>
  <c r="C16" i="1"/>
  <c r="E16" i="1" s="1"/>
  <c r="A18" i="1" l="1"/>
  <c r="B17" i="1"/>
  <c r="D17" i="1" s="1"/>
  <c r="C17" i="1"/>
  <c r="E17" i="1" s="1"/>
  <c r="A19" i="1" l="1"/>
  <c r="B18" i="1"/>
  <c r="D18" i="1" s="1"/>
  <c r="C18" i="1"/>
  <c r="E18" i="1" s="1"/>
  <c r="A20" i="1" l="1"/>
  <c r="C19" i="1"/>
  <c r="E19" i="1" s="1"/>
  <c r="B19" i="1"/>
  <c r="D19" i="1" s="1"/>
  <c r="A21" i="1" l="1"/>
  <c r="C20" i="1"/>
  <c r="E20" i="1" s="1"/>
  <c r="B20" i="1"/>
  <c r="D20" i="1" s="1"/>
  <c r="A22" i="1" l="1"/>
  <c r="C21" i="1"/>
  <c r="E21" i="1" s="1"/>
  <c r="B21" i="1"/>
  <c r="D21" i="1" s="1"/>
  <c r="C22" i="1" l="1"/>
  <c r="E22" i="1"/>
  <c r="A23" i="1"/>
  <c r="B22" i="1"/>
  <c r="D22" i="1" s="1"/>
  <c r="A24" i="1" l="1"/>
  <c r="B23" i="1"/>
  <c r="D23" i="1" s="1"/>
  <c r="C23" i="1"/>
  <c r="E23" i="1" s="1"/>
  <c r="A25" i="1" l="1"/>
  <c r="C24" i="1"/>
  <c r="E24" i="1" s="1"/>
  <c r="B24" i="1"/>
  <c r="D24" i="1" s="1"/>
  <c r="A26" i="1" l="1"/>
  <c r="C25" i="1"/>
  <c r="E25" i="1" s="1"/>
  <c r="B25" i="1"/>
  <c r="D25" i="1" s="1"/>
  <c r="A27" i="1" l="1"/>
  <c r="B26" i="1"/>
  <c r="D26" i="1" s="1"/>
  <c r="C26" i="1"/>
  <c r="E26" i="1" s="1"/>
  <c r="A28" i="1" l="1"/>
  <c r="C27" i="1"/>
  <c r="E27" i="1" s="1"/>
  <c r="B27" i="1"/>
  <c r="D27" i="1" s="1"/>
  <c r="A29" i="1" l="1"/>
  <c r="B28" i="1"/>
  <c r="D28" i="1" s="1"/>
  <c r="C28" i="1"/>
  <c r="E28" i="1" s="1"/>
  <c r="A30" i="1" l="1"/>
  <c r="C29" i="1"/>
  <c r="E29" i="1" s="1"/>
  <c r="B29" i="1"/>
  <c r="D29" i="1" s="1"/>
  <c r="C30" i="1" l="1"/>
  <c r="E30" i="1"/>
  <c r="A31" i="1"/>
  <c r="B30" i="1"/>
  <c r="D30" i="1" s="1"/>
  <c r="A32" i="1" l="1"/>
  <c r="B31" i="1"/>
  <c r="D31" i="1" s="1"/>
  <c r="C31" i="1"/>
  <c r="E31" i="1" s="1"/>
  <c r="A33" i="1" l="1"/>
  <c r="C32" i="1"/>
  <c r="E32" i="1" s="1"/>
  <c r="B32" i="1"/>
  <c r="D32" i="1" s="1"/>
  <c r="A34" i="1" l="1"/>
  <c r="B33" i="1"/>
  <c r="D33" i="1" s="1"/>
  <c r="C33" i="1"/>
  <c r="E33" i="1" s="1"/>
  <c r="A35" i="1" l="1"/>
  <c r="C34" i="1"/>
  <c r="E34" i="1" s="1"/>
  <c r="B34" i="1"/>
  <c r="D34" i="1" s="1"/>
  <c r="A36" i="1" l="1"/>
  <c r="C35" i="1"/>
  <c r="E35" i="1" s="1"/>
  <c r="B35" i="1"/>
  <c r="D35" i="1" s="1"/>
  <c r="A37" i="1" l="1"/>
  <c r="B36" i="1"/>
  <c r="D36" i="1" s="1"/>
  <c r="C36" i="1"/>
  <c r="E36" i="1" s="1"/>
  <c r="A38" i="1" l="1"/>
  <c r="B37" i="1"/>
  <c r="D37" i="1" s="1"/>
  <c r="C37" i="1"/>
  <c r="E37" i="1" s="1"/>
  <c r="C38" i="1" l="1"/>
  <c r="E38" i="1"/>
  <c r="A39" i="1"/>
  <c r="B38" i="1"/>
  <c r="D38" i="1" s="1"/>
  <c r="A40" i="1" l="1"/>
  <c r="B39" i="1"/>
  <c r="D39" i="1" s="1"/>
  <c r="C39" i="1"/>
  <c r="E39" i="1" s="1"/>
  <c r="A41" i="1" l="1"/>
  <c r="B40" i="1"/>
  <c r="D40" i="1" s="1"/>
  <c r="C40" i="1"/>
  <c r="E40" i="1" s="1"/>
  <c r="A42" i="1" l="1"/>
  <c r="C41" i="1"/>
  <c r="E41" i="1" s="1"/>
  <c r="B41" i="1"/>
  <c r="D41" i="1" s="1"/>
  <c r="A43" i="1" l="1"/>
  <c r="C42" i="1"/>
  <c r="E42" i="1" s="1"/>
  <c r="B42" i="1"/>
  <c r="D42" i="1" s="1"/>
  <c r="A44" i="1" l="1"/>
  <c r="C43" i="1"/>
  <c r="E43" i="1" s="1"/>
  <c r="B43" i="1"/>
  <c r="D43" i="1" s="1"/>
  <c r="A45" i="1" l="1"/>
  <c r="C44" i="1"/>
  <c r="E44" i="1" s="1"/>
  <c r="B44" i="1"/>
  <c r="D44" i="1" s="1"/>
  <c r="A46" i="1" l="1"/>
  <c r="B45" i="1"/>
  <c r="D45" i="1" s="1"/>
  <c r="C45" i="1"/>
  <c r="E45" i="1" s="1"/>
  <c r="C46" i="1" l="1"/>
  <c r="E46" i="1"/>
  <c r="A47" i="1"/>
  <c r="B46" i="1"/>
  <c r="D46" i="1" s="1"/>
  <c r="A48" i="1" l="1"/>
  <c r="B47" i="1"/>
  <c r="D47" i="1" s="1"/>
  <c r="C47" i="1"/>
  <c r="E47" i="1" s="1"/>
  <c r="A49" i="1" l="1"/>
  <c r="C48" i="1"/>
  <c r="E48" i="1" s="1"/>
  <c r="B48" i="1"/>
  <c r="D48" i="1" s="1"/>
  <c r="A50" i="1" l="1"/>
  <c r="B49" i="1"/>
  <c r="D49" i="1" s="1"/>
  <c r="C49" i="1"/>
  <c r="E49" i="1" s="1"/>
  <c r="A51" i="1" l="1"/>
  <c r="B50" i="1"/>
  <c r="D50" i="1" s="1"/>
  <c r="C50" i="1"/>
  <c r="E50" i="1" s="1"/>
  <c r="A52" i="1" l="1"/>
  <c r="C51" i="1"/>
  <c r="E51" i="1" s="1"/>
  <c r="B51" i="1"/>
  <c r="D51" i="1" s="1"/>
  <c r="A53" i="1" l="1"/>
  <c r="C52" i="1"/>
  <c r="E52" i="1" s="1"/>
  <c r="B52" i="1"/>
  <c r="D52" i="1" s="1"/>
  <c r="A54" i="1" l="1"/>
  <c r="C53" i="1"/>
  <c r="E53" i="1" s="1"/>
  <c r="B53" i="1"/>
  <c r="D53" i="1" s="1"/>
  <c r="A55" i="1" l="1"/>
  <c r="C54" i="1"/>
  <c r="E54" i="1" s="1"/>
  <c r="B54" i="1"/>
  <c r="D54" i="1" s="1"/>
  <c r="A56" i="1" l="1"/>
  <c r="C55" i="1"/>
  <c r="E55" i="1" s="1"/>
  <c r="B55" i="1"/>
  <c r="D55" i="1" s="1"/>
  <c r="A57" i="1" l="1"/>
  <c r="B56" i="1"/>
  <c r="D56" i="1" s="1"/>
  <c r="C56" i="1"/>
  <c r="E56" i="1" s="1"/>
  <c r="A58" i="1" l="1"/>
  <c r="C57" i="1"/>
  <c r="E57" i="1" s="1"/>
  <c r="B57" i="1"/>
  <c r="D57" i="1" s="1"/>
  <c r="A59" i="1" l="1"/>
  <c r="B58" i="1"/>
  <c r="D58" i="1" s="1"/>
  <c r="C58" i="1"/>
  <c r="E58" i="1" s="1"/>
  <c r="A60" i="1" l="1"/>
  <c r="B59" i="1"/>
  <c r="D59" i="1" s="1"/>
  <c r="C59" i="1"/>
  <c r="E59" i="1" s="1"/>
  <c r="A61" i="1" l="1"/>
  <c r="C60" i="1"/>
  <c r="E60" i="1" s="1"/>
  <c r="B60" i="1"/>
  <c r="D60" i="1" s="1"/>
  <c r="A62" i="1" l="1"/>
  <c r="C61" i="1"/>
  <c r="E61" i="1" s="1"/>
  <c r="B61" i="1"/>
  <c r="D61" i="1" s="1"/>
  <c r="C62" i="1" l="1"/>
  <c r="E62" i="1" s="1"/>
  <c r="A63" i="1"/>
  <c r="B62" i="1"/>
  <c r="D62" i="1" s="1"/>
  <c r="A64" i="1" l="1"/>
  <c r="C63" i="1"/>
  <c r="E63" i="1" s="1"/>
  <c r="B63" i="1"/>
  <c r="D63" i="1" s="1"/>
  <c r="A65" i="1" l="1"/>
  <c r="C64" i="1"/>
  <c r="E64" i="1" s="1"/>
  <c r="B64" i="1"/>
  <c r="D64" i="1" s="1"/>
  <c r="A66" i="1" l="1"/>
  <c r="C65" i="1"/>
  <c r="E65" i="1" s="1"/>
  <c r="B65" i="1"/>
  <c r="D65" i="1" s="1"/>
  <c r="A67" i="1" l="1"/>
  <c r="C66" i="1"/>
  <c r="E66" i="1" s="1"/>
  <c r="B66" i="1"/>
  <c r="D66" i="1" s="1"/>
  <c r="A68" i="1" l="1"/>
  <c r="B67" i="1"/>
  <c r="D67" i="1" s="1"/>
  <c r="C67" i="1"/>
  <c r="E67" i="1" s="1"/>
  <c r="A69" i="1" l="1"/>
  <c r="B68" i="1"/>
  <c r="D68" i="1" s="1"/>
  <c r="C68" i="1"/>
  <c r="E68" i="1" s="1"/>
  <c r="A70" i="1" l="1"/>
  <c r="C69" i="1"/>
  <c r="E69" i="1" s="1"/>
  <c r="B69" i="1"/>
  <c r="D69" i="1" s="1"/>
  <c r="A71" i="1" l="1"/>
  <c r="C70" i="1"/>
  <c r="E70" i="1" s="1"/>
  <c r="D70" i="1"/>
  <c r="B70" i="1"/>
  <c r="A72" i="1" l="1"/>
  <c r="C71" i="1"/>
  <c r="E71" i="1" s="1"/>
  <c r="B71" i="1"/>
  <c r="D71" i="1" s="1"/>
  <c r="A73" i="1" l="1"/>
  <c r="B72" i="1"/>
  <c r="D72" i="1" s="1"/>
  <c r="C72" i="1"/>
  <c r="E72" i="1" s="1"/>
  <c r="A74" i="1" l="1"/>
  <c r="B73" i="1"/>
  <c r="D73" i="1" s="1"/>
  <c r="C73" i="1"/>
  <c r="E73" i="1" s="1"/>
  <c r="A75" i="1" l="1"/>
  <c r="C74" i="1"/>
  <c r="E74" i="1" s="1"/>
  <c r="B74" i="1"/>
  <c r="D74" i="1" s="1"/>
  <c r="A76" i="1" l="1"/>
  <c r="B75" i="1"/>
  <c r="D75" i="1" s="1"/>
  <c r="C75" i="1"/>
  <c r="E75" i="1" s="1"/>
  <c r="A77" i="1" l="1"/>
  <c r="C76" i="1"/>
  <c r="E76" i="1" s="1"/>
  <c r="B76" i="1"/>
  <c r="D76" i="1" s="1"/>
  <c r="A78" i="1" l="1"/>
  <c r="B77" i="1"/>
  <c r="D77" i="1" s="1"/>
  <c r="C77" i="1"/>
  <c r="E77" i="1" s="1"/>
  <c r="C78" i="1" l="1"/>
  <c r="E78" i="1" s="1"/>
  <c r="A79" i="1"/>
  <c r="B78" i="1"/>
  <c r="D78" i="1" s="1"/>
  <c r="A80" i="1" l="1"/>
  <c r="B79" i="1"/>
  <c r="D79" i="1" s="1"/>
  <c r="C79" i="1"/>
  <c r="E79" i="1" s="1"/>
  <c r="A81" i="1" l="1"/>
  <c r="C80" i="1"/>
  <c r="E80" i="1" s="1"/>
  <c r="B80" i="1"/>
  <c r="D80" i="1" s="1"/>
  <c r="A82" i="1" l="1"/>
  <c r="B81" i="1"/>
  <c r="D81" i="1" s="1"/>
  <c r="C81" i="1"/>
  <c r="E81" i="1" s="1"/>
  <c r="A83" i="1" l="1"/>
  <c r="B82" i="1"/>
  <c r="D82" i="1" s="1"/>
  <c r="C82" i="1"/>
  <c r="E82" i="1" s="1"/>
  <c r="A84" i="1" l="1"/>
  <c r="C83" i="1"/>
  <c r="E83" i="1" s="1"/>
  <c r="B83" i="1"/>
  <c r="D83" i="1" s="1"/>
  <c r="A85" i="1" l="1"/>
  <c r="C84" i="1"/>
  <c r="E84" i="1" s="1"/>
  <c r="B84" i="1"/>
  <c r="D84" i="1" s="1"/>
  <c r="A86" i="1" l="1"/>
  <c r="C85" i="1"/>
  <c r="E85" i="1" s="1"/>
  <c r="B85" i="1"/>
  <c r="D85" i="1" s="1"/>
  <c r="A87" i="1" l="1"/>
  <c r="C86" i="1"/>
  <c r="E86" i="1" s="1"/>
  <c r="B86" i="1"/>
  <c r="D86" i="1" s="1"/>
  <c r="A88" i="1" l="1"/>
  <c r="B87" i="1"/>
  <c r="D87" i="1" s="1"/>
  <c r="C87" i="1"/>
  <c r="E87" i="1" s="1"/>
  <c r="A89" i="1" l="1"/>
  <c r="C88" i="1"/>
  <c r="E88" i="1" s="1"/>
  <c r="B88" i="1"/>
  <c r="D88" i="1" s="1"/>
  <c r="A90" i="1" l="1"/>
  <c r="C89" i="1"/>
  <c r="E89" i="1" s="1"/>
  <c r="B89" i="1"/>
  <c r="D89" i="1" s="1"/>
  <c r="A91" i="1" l="1"/>
  <c r="B90" i="1"/>
  <c r="D90" i="1" s="1"/>
  <c r="C90" i="1"/>
  <c r="E90" i="1" s="1"/>
  <c r="A92" i="1" l="1"/>
  <c r="C91" i="1"/>
  <c r="E91" i="1" s="1"/>
  <c r="B91" i="1"/>
  <c r="D91" i="1" s="1"/>
  <c r="A93" i="1" l="1"/>
  <c r="B92" i="1"/>
  <c r="D92" i="1" s="1"/>
  <c r="C92" i="1"/>
  <c r="E92" i="1" s="1"/>
  <c r="A94" i="1" l="1"/>
  <c r="C93" i="1"/>
  <c r="E93" i="1" s="1"/>
  <c r="B93" i="1"/>
  <c r="D93" i="1" s="1"/>
  <c r="C94" i="1" l="1"/>
  <c r="E94" i="1" s="1"/>
  <c r="A95" i="1"/>
  <c r="B94" i="1"/>
  <c r="D94" i="1" s="1"/>
  <c r="A96" i="1" l="1"/>
  <c r="B95" i="1"/>
  <c r="D95" i="1" s="1"/>
  <c r="C95" i="1"/>
  <c r="E95" i="1" s="1"/>
  <c r="A97" i="1" l="1"/>
  <c r="C96" i="1"/>
  <c r="E96" i="1" s="1"/>
  <c r="B96" i="1"/>
  <c r="D96" i="1" s="1"/>
  <c r="A98" i="1" l="1"/>
  <c r="B97" i="1"/>
  <c r="D97" i="1" s="1"/>
  <c r="C97" i="1"/>
  <c r="E97" i="1" s="1"/>
  <c r="A99" i="1" l="1"/>
  <c r="C98" i="1"/>
  <c r="E98" i="1" s="1"/>
  <c r="B98" i="1"/>
  <c r="D98" i="1" s="1"/>
  <c r="A100" i="1" l="1"/>
  <c r="B99" i="1"/>
  <c r="D99" i="1" s="1"/>
  <c r="C99" i="1"/>
  <c r="E99" i="1" s="1"/>
  <c r="A101" i="1" l="1"/>
  <c r="B100" i="1"/>
  <c r="D100" i="1" s="1"/>
  <c r="C100" i="1"/>
  <c r="E100" i="1" s="1"/>
  <c r="A102" i="1" l="1"/>
  <c r="B101" i="1"/>
  <c r="D101" i="1" s="1"/>
  <c r="C101" i="1"/>
  <c r="E101" i="1" s="1"/>
  <c r="C102" i="1" l="1"/>
  <c r="E102" i="1" s="1"/>
  <c r="B102" i="1"/>
  <c r="D102" i="1" s="1"/>
</calcChain>
</file>

<file path=xl/sharedStrings.xml><?xml version="1.0" encoding="utf-8"?>
<sst xmlns="http://schemas.openxmlformats.org/spreadsheetml/2006/main" count="30" uniqueCount="28">
  <si>
    <t>Vd_2</t>
  </si>
  <si>
    <t>Cl_2</t>
  </si>
  <si>
    <t>k_02</t>
  </si>
  <si>
    <t>L</t>
  </si>
  <si>
    <t>/</t>
  </si>
  <si>
    <t>T_2</t>
  </si>
  <si>
    <t>min</t>
  </si>
  <si>
    <r>
      <t>k</t>
    </r>
    <r>
      <rPr>
        <sz val="10"/>
        <rFont val="Verdana"/>
      </rPr>
      <t>o</t>
    </r>
  </si>
  <si>
    <t>Vd</t>
  </si>
  <si>
    <r>
      <t>Cl</t>
    </r>
    <r>
      <rPr>
        <sz val="10"/>
        <rFont val="Verdana"/>
      </rPr>
      <t>tot</t>
    </r>
  </si>
  <si>
    <r>
      <t>T</t>
    </r>
    <r>
      <rPr>
        <sz val="10"/>
        <rFont val="Verdana"/>
      </rPr>
      <t>inf</t>
    </r>
  </si>
  <si>
    <r>
      <t>C</t>
    </r>
    <r>
      <rPr>
        <sz val="10"/>
        <rFont val="Verdana"/>
      </rPr>
      <t>ss</t>
    </r>
  </si>
  <si>
    <r>
      <t>t</t>
    </r>
    <r>
      <rPr>
        <sz val="10"/>
        <rFont val="Verdana"/>
      </rPr>
      <t>1/2</t>
    </r>
  </si>
  <si>
    <t>L.D.</t>
  </si>
  <si>
    <t>Drug/Condition 1</t>
  </si>
  <si>
    <t>D/C 1</t>
  </si>
  <si>
    <t>D/C 2</t>
  </si>
  <si>
    <t>Drug/Condition 2</t>
  </si>
  <si>
    <t>ml</t>
  </si>
  <si>
    <t>µg</t>
  </si>
  <si>
    <r>
      <t>k</t>
    </r>
    <r>
      <rPr>
        <sz val="10"/>
        <rFont val="Verdana"/>
      </rPr>
      <t>el</t>
    </r>
  </si>
  <si>
    <t>Time,</t>
  </si>
  <si>
    <t>Cp</t>
  </si>
  <si>
    <t>g</t>
  </si>
  <si>
    <t>mg</t>
  </si>
  <si>
    <t>sec</t>
  </si>
  <si>
    <t>per</t>
  </si>
  <si>
    <t>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</si>
</sst>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Verdana"/>
    </font>
    <font>
      <sz val="16"/>
      <name val="Verdana"/>
    </font>
    <font>
      <sz val="14"/>
      <name val="Verdana"/>
    </font>
    <font>
      <sz val="16"/>
      <color indexed="10"/>
      <name val="Verdana"/>
    </font>
    <font>
      <sz val="8"/>
      <name val="Verdana"/>
    </font>
    <font>
      <sz val="11"/>
      <name val="Verdana"/>
    </font>
    <font>
      <b/>
      <sz val="11"/>
      <name val="Verdana"/>
    </font>
  </fonts>
  <fills count="3">
    <fill>
      <patternFill patternType="none"/>
    </fill>
    <fill>
      <patternFill patternType="gray125"/>
    </fill>
    <fill>
      <patternFill patternType="solid">
        <fgColor indexed="43"/>
        <bgColor indexed="64"/>
      </patternFill>
    </fill>
  </fills>
  <borders count="10">
    <border>
      <left/>
      <right/>
      <top/>
      <bottom/>
      <diagonal/>
    </border>
    <border>
      <left/>
      <right/>
      <top/>
      <bottom style="thin">
        <color auto="1"/>
      </bottom>
      <diagonal/>
    </border>
    <border>
      <left style="thick">
        <color indexed="55"/>
      </left>
      <right/>
      <top style="thick">
        <color indexed="55"/>
      </top>
      <bottom/>
      <diagonal/>
    </border>
    <border>
      <left/>
      <right/>
      <top style="thick">
        <color indexed="55"/>
      </top>
      <bottom/>
      <diagonal/>
    </border>
    <border>
      <left/>
      <right style="thick">
        <color indexed="55"/>
      </right>
      <top style="thick">
        <color indexed="55"/>
      </top>
      <bottom/>
      <diagonal/>
    </border>
    <border>
      <left style="thick">
        <color indexed="55"/>
      </left>
      <right/>
      <top/>
      <bottom/>
      <diagonal/>
    </border>
    <border>
      <left/>
      <right style="thick">
        <color indexed="55"/>
      </right>
      <top/>
      <bottom/>
      <diagonal/>
    </border>
    <border>
      <left style="thick">
        <color indexed="55"/>
      </left>
      <right/>
      <top/>
      <bottom style="thick">
        <color indexed="55"/>
      </bottom>
      <diagonal/>
    </border>
    <border>
      <left/>
      <right/>
      <top/>
      <bottom style="thick">
        <color indexed="55"/>
      </bottom>
      <diagonal/>
    </border>
    <border>
      <left/>
      <right style="thick">
        <color indexed="55"/>
      </right>
      <top/>
      <bottom style="thick">
        <color indexed="55"/>
      </bottom>
      <diagonal/>
    </border>
  </borders>
  <cellStyleXfs count="1">
    <xf numFmtId="0" fontId="0" fillId="0" borderId="0"/>
  </cellStyleXfs>
  <cellXfs count="66">
    <xf numFmtId="0" fontId="0" fillId="0" borderId="0" xfId="0"/>
    <xf numFmtId="0" fontId="0" fillId="0" borderId="0" xfId="0" applyProtection="1">
      <protection locked="0"/>
    </xf>
    <xf numFmtId="0" fontId="0" fillId="0" borderId="0" xfId="0" applyAlignment="1" applyProtection="1">
      <alignment horizontal="right"/>
      <protection locked="0"/>
    </xf>
    <xf numFmtId="0" fontId="0" fillId="0" borderId="0" xfId="0" applyProtection="1"/>
    <xf numFmtId="2" fontId="0" fillId="0" borderId="0" xfId="0" applyNumberFormat="1" applyProtection="1"/>
    <xf numFmtId="2" fontId="0" fillId="0" borderId="0" xfId="0" applyNumberFormat="1" applyProtection="1">
      <protection locked="0"/>
    </xf>
    <xf numFmtId="11" fontId="0" fillId="0" borderId="0" xfId="0" applyNumberFormat="1" applyProtection="1">
      <protection locked="0"/>
    </xf>
    <xf numFmtId="11" fontId="0" fillId="0" borderId="0" xfId="0" applyNumberFormat="1" applyProtection="1"/>
    <xf numFmtId="0" fontId="0" fillId="0" borderId="0" xfId="0" applyNumberFormat="1" applyFill="1" applyBorder="1" applyProtection="1">
      <protection locked="0"/>
    </xf>
    <xf numFmtId="0" fontId="0" fillId="0" borderId="0" xfId="0" applyNumberFormat="1" applyFill="1" applyBorder="1" applyAlignment="1" applyProtection="1">
      <alignment horizontal="right"/>
      <protection locked="0"/>
    </xf>
    <xf numFmtId="0" fontId="0" fillId="0" borderId="0" xfId="0" applyBorder="1" applyAlignment="1" applyProtection="1">
      <alignment horizontal="right"/>
      <protection locked="0"/>
    </xf>
    <xf numFmtId="0" fontId="0" fillId="0" borderId="0" xfId="0" applyBorder="1" applyProtection="1">
      <protection locked="0"/>
    </xf>
    <xf numFmtId="0" fontId="1" fillId="0" borderId="0" xfId="0" applyNumberFormat="1" applyFont="1" applyFill="1" applyBorder="1" applyProtection="1">
      <protection locked="0"/>
    </xf>
    <xf numFmtId="0" fontId="2" fillId="0" borderId="0" xfId="0" applyFont="1" applyBorder="1" applyAlignment="1" applyProtection="1">
      <alignment horizontal="right"/>
      <protection locked="0"/>
    </xf>
    <xf numFmtId="0" fontId="0" fillId="0" borderId="0" xfId="0" applyNumberFormat="1" applyBorder="1" applyProtection="1">
      <protection locked="0"/>
    </xf>
    <xf numFmtId="0" fontId="0" fillId="0" borderId="0" xfId="0" applyNumberFormat="1" applyBorder="1" applyAlignment="1" applyProtection="1">
      <alignment horizontal="right"/>
      <protection locked="0"/>
    </xf>
    <xf numFmtId="0" fontId="0" fillId="0" borderId="1" xfId="0" applyBorder="1" applyProtection="1"/>
    <xf numFmtId="0" fontId="1" fillId="2" borderId="0" xfId="0" applyNumberFormat="1" applyFont="1" applyFill="1" applyBorder="1" applyProtection="1"/>
    <xf numFmtId="0" fontId="3" fillId="2" borderId="0" xfId="0" applyNumberFormat="1" applyFont="1" applyFill="1" applyBorder="1" applyProtection="1"/>
    <xf numFmtId="0" fontId="2" fillId="0" borderId="0" xfId="0" applyFont="1" applyFill="1" applyBorder="1" applyAlignment="1" applyProtection="1">
      <alignment horizontal="right"/>
    </xf>
    <xf numFmtId="0" fontId="0" fillId="0" borderId="0" xfId="0" applyFill="1" applyBorder="1" applyProtection="1">
      <protection locked="0"/>
    </xf>
    <xf numFmtId="0" fontId="0" fillId="0" borderId="0" xfId="0" applyFill="1" applyBorder="1" applyAlignment="1" applyProtection="1">
      <alignment horizontal="right"/>
      <protection locked="0"/>
    </xf>
    <xf numFmtId="0" fontId="2" fillId="0" borderId="0" xfId="0" applyFont="1" applyFill="1" applyBorder="1" applyProtection="1"/>
    <xf numFmtId="0" fontId="0" fillId="0" borderId="0" xfId="0" applyFill="1" applyBorder="1" applyProtection="1"/>
    <xf numFmtId="0" fontId="5" fillId="0" borderId="0" xfId="0" applyFont="1" applyAlignment="1" applyProtection="1">
      <alignment horizontal="right"/>
      <protection locked="0"/>
    </xf>
    <xf numFmtId="0" fontId="2" fillId="0" borderId="0" xfId="0" applyFont="1" applyAlignment="1" applyProtection="1">
      <alignment horizontal="right"/>
      <protection locked="0"/>
    </xf>
    <xf numFmtId="0" fontId="2" fillId="0" borderId="0" xfId="0" applyFont="1" applyFill="1" applyBorder="1" applyAlignment="1" applyProtection="1">
      <alignment horizontal="center"/>
    </xf>
    <xf numFmtId="0" fontId="0" fillId="0" borderId="0" xfId="0" applyFill="1" applyBorder="1" applyAlignment="1" applyProtection="1">
      <alignment horizontal="center"/>
      <protection locked="0"/>
    </xf>
    <xf numFmtId="0" fontId="0" fillId="0" borderId="2" xfId="0" applyBorder="1" applyAlignment="1" applyProtection="1">
      <alignment horizontal="right"/>
      <protection locked="0"/>
    </xf>
    <xf numFmtId="0" fontId="1" fillId="0" borderId="3" xfId="0" applyFont="1" applyBorder="1" applyAlignment="1" applyProtection="1">
      <alignment horizontal="right"/>
    </xf>
    <xf numFmtId="0" fontId="0" fillId="0" borderId="3" xfId="0" applyBorder="1" applyProtection="1"/>
    <xf numFmtId="0" fontId="0" fillId="0" borderId="3" xfId="0" applyBorder="1" applyAlignment="1" applyProtection="1">
      <alignment horizontal="right"/>
    </xf>
    <xf numFmtId="0" fontId="3" fillId="0" borderId="3" xfId="0" applyFont="1" applyBorder="1" applyAlignment="1" applyProtection="1">
      <alignment horizontal="right"/>
    </xf>
    <xf numFmtId="0" fontId="0" fillId="0" borderId="3" xfId="0" applyBorder="1" applyAlignment="1" applyProtection="1">
      <alignment horizontal="right"/>
      <protection locked="0"/>
    </xf>
    <xf numFmtId="0" fontId="0" fillId="0" borderId="3" xfId="0" applyBorder="1" applyProtection="1">
      <protection locked="0"/>
    </xf>
    <xf numFmtId="0" fontId="0" fillId="0" borderId="4" xfId="0" applyBorder="1" applyProtection="1">
      <protection locked="0"/>
    </xf>
    <xf numFmtId="0" fontId="0" fillId="0" borderId="5" xfId="0" applyFill="1" applyBorder="1" applyAlignment="1" applyProtection="1">
      <alignment horizontal="right"/>
      <protection locked="0"/>
    </xf>
    <xf numFmtId="0" fontId="0" fillId="0" borderId="6" xfId="0" applyBorder="1" applyProtection="1">
      <protection locked="0"/>
    </xf>
    <xf numFmtId="0" fontId="1" fillId="0" borderId="5" xfId="0" applyFont="1" applyFill="1" applyBorder="1" applyAlignment="1" applyProtection="1">
      <alignment horizontal="right"/>
    </xf>
    <xf numFmtId="0" fontId="2" fillId="0" borderId="6" xfId="0" applyFont="1" applyBorder="1" applyAlignment="1" applyProtection="1">
      <alignment horizontal="left"/>
      <protection locked="0"/>
    </xf>
    <xf numFmtId="0" fontId="0" fillId="0" borderId="6" xfId="0" applyFill="1" applyBorder="1" applyProtection="1">
      <protection locked="0"/>
    </xf>
    <xf numFmtId="0" fontId="0" fillId="0" borderId="5" xfId="0" applyBorder="1" applyAlignment="1" applyProtection="1">
      <alignment horizontal="right"/>
      <protection locked="0"/>
    </xf>
    <xf numFmtId="0" fontId="1" fillId="0" borderId="5" xfId="0" applyFont="1" applyBorder="1" applyAlignment="1" applyProtection="1">
      <alignment horizontal="right"/>
      <protection locked="0"/>
    </xf>
    <xf numFmtId="0" fontId="0" fillId="0" borderId="7" xfId="0" applyBorder="1" applyAlignment="1" applyProtection="1">
      <alignment horizontal="right"/>
      <protection locked="0"/>
    </xf>
    <xf numFmtId="0" fontId="0" fillId="0" borderId="8" xfId="0" applyBorder="1" applyProtection="1">
      <protection locked="0"/>
    </xf>
    <xf numFmtId="0" fontId="0" fillId="0" borderId="8" xfId="0" applyBorder="1" applyAlignment="1" applyProtection="1">
      <alignment horizontal="right"/>
      <protection locked="0"/>
    </xf>
    <xf numFmtId="0" fontId="0" fillId="0" borderId="9" xfId="0" applyBorder="1" applyProtection="1">
      <protection locked="0"/>
    </xf>
    <xf numFmtId="0" fontId="5" fillId="0" borderId="0" xfId="0" applyFont="1" applyBorder="1" applyAlignment="1" applyProtection="1">
      <alignment horizontal="left"/>
      <protection locked="0"/>
    </xf>
    <xf numFmtId="0" fontId="6" fillId="0" borderId="0" xfId="0" applyFont="1" applyProtection="1">
      <protection locked="0"/>
    </xf>
    <xf numFmtId="0" fontId="6" fillId="0" borderId="0" xfId="0" applyFont="1" applyAlignment="1" applyProtection="1">
      <alignment horizontal="right"/>
      <protection locked="0"/>
    </xf>
    <xf numFmtId="0" fontId="2" fillId="0" borderId="0" xfId="0" applyFont="1" applyBorder="1" applyAlignment="1" applyProtection="1">
      <alignment horizontal="left"/>
    </xf>
    <xf numFmtId="0" fontId="1" fillId="0" borderId="0" xfId="0" applyFont="1" applyFill="1" applyBorder="1" applyProtection="1"/>
    <xf numFmtId="0" fontId="3" fillId="0" borderId="0" xfId="0" applyFont="1" applyFill="1" applyBorder="1" applyProtection="1"/>
    <xf numFmtId="0" fontId="0" fillId="0" borderId="2" xfId="0" applyBorder="1" applyProtection="1">
      <protection locked="0"/>
    </xf>
    <xf numFmtId="0" fontId="1" fillId="0" borderId="3" xfId="0" applyFont="1" applyBorder="1" applyProtection="1"/>
    <xf numFmtId="0" fontId="3" fillId="0" borderId="3" xfId="0" applyFont="1" applyBorder="1" applyProtection="1"/>
    <xf numFmtId="0" fontId="0" fillId="0" borderId="5" xfId="0" applyBorder="1" applyProtection="1">
      <protection locked="0"/>
    </xf>
    <xf numFmtId="0" fontId="1" fillId="0" borderId="5" xfId="0" applyFont="1" applyBorder="1" applyAlignment="1" applyProtection="1">
      <alignment horizontal="right"/>
    </xf>
    <xf numFmtId="0" fontId="2" fillId="0" borderId="6" xfId="0" applyFont="1" applyFill="1" applyBorder="1" applyProtection="1"/>
    <xf numFmtId="0" fontId="0" fillId="0" borderId="5" xfId="0" applyBorder="1" applyAlignment="1" applyProtection="1">
      <alignment horizontal="right"/>
    </xf>
    <xf numFmtId="0" fontId="0" fillId="0" borderId="6" xfId="0" applyFill="1" applyBorder="1" applyProtection="1"/>
    <xf numFmtId="0" fontId="1" fillId="0" borderId="7" xfId="0" applyFont="1" applyBorder="1" applyAlignment="1" applyProtection="1">
      <alignment horizontal="right"/>
    </xf>
    <xf numFmtId="0" fontId="1" fillId="0" borderId="8" xfId="0" applyFont="1" applyFill="1" applyBorder="1" applyProtection="1"/>
    <xf numFmtId="0" fontId="3" fillId="0" borderId="8" xfId="0" applyFont="1" applyFill="1" applyBorder="1" applyProtection="1"/>
    <xf numFmtId="0" fontId="2" fillId="0" borderId="8" xfId="0" applyFont="1" applyFill="1" applyBorder="1" applyProtection="1"/>
    <xf numFmtId="0" fontId="0" fillId="0" borderId="9" xfId="0" applyFill="1" applyBorder="1" applyProtection="1">
      <protection locked="0"/>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21312830737499E-2"/>
          <c:y val="0.156000533204947"/>
          <c:w val="0.78030393231008399"/>
          <c:h val="0.68000232422669404"/>
        </c:manualLayout>
      </c:layout>
      <c:scatterChart>
        <c:scatterStyle val="lineMarker"/>
        <c:varyColors val="0"/>
        <c:ser>
          <c:idx val="0"/>
          <c:order val="0"/>
          <c:tx>
            <c:v>Drug/Condition 1</c:v>
          </c:tx>
          <c:spPr>
            <a:ln w="38100">
              <a:solidFill>
                <a:srgbClr val="000000"/>
              </a:solidFill>
              <a:prstDash val="solid"/>
            </a:ln>
          </c:spPr>
          <c:marker>
            <c:symbol val="none"/>
          </c:marker>
          <c:xVal>
            <c:numRef>
              <c:f>'Continuous Infusion'!$A$2:$A$102</c:f>
              <c:numCache>
                <c:formatCode>0.00</c:formatCode>
                <c:ptCount val="101"/>
                <c:pt idx="0">
                  <c:v>0</c:v>
                </c:pt>
                <c:pt idx="1">
                  <c:v>8.1199999999999992</c:v>
                </c:pt>
                <c:pt idx="2">
                  <c:v>16.239999999999998</c:v>
                </c:pt>
                <c:pt idx="3">
                  <c:v>24.36</c:v>
                </c:pt>
                <c:pt idx="4">
                  <c:v>32.479999999999997</c:v>
                </c:pt>
                <c:pt idx="5">
                  <c:v>40.599999999999994</c:v>
                </c:pt>
                <c:pt idx="6">
                  <c:v>48.719999999999992</c:v>
                </c:pt>
                <c:pt idx="7">
                  <c:v>56.839999999999989</c:v>
                </c:pt>
                <c:pt idx="8">
                  <c:v>64.959999999999994</c:v>
                </c:pt>
                <c:pt idx="9">
                  <c:v>73.08</c:v>
                </c:pt>
                <c:pt idx="10">
                  <c:v>81.2</c:v>
                </c:pt>
                <c:pt idx="11">
                  <c:v>89.320000000000007</c:v>
                </c:pt>
                <c:pt idx="12">
                  <c:v>97.440000000000012</c:v>
                </c:pt>
                <c:pt idx="13">
                  <c:v>105.56000000000002</c:v>
                </c:pt>
                <c:pt idx="14">
                  <c:v>113.68000000000002</c:v>
                </c:pt>
                <c:pt idx="15">
                  <c:v>121.80000000000003</c:v>
                </c:pt>
                <c:pt idx="16">
                  <c:v>129.92000000000002</c:v>
                </c:pt>
                <c:pt idx="17">
                  <c:v>138.04000000000002</c:v>
                </c:pt>
                <c:pt idx="18">
                  <c:v>146.16000000000003</c:v>
                </c:pt>
                <c:pt idx="19">
                  <c:v>154.28000000000003</c:v>
                </c:pt>
                <c:pt idx="20">
                  <c:v>162.40000000000003</c:v>
                </c:pt>
                <c:pt idx="21">
                  <c:v>170.52000000000004</c:v>
                </c:pt>
                <c:pt idx="22">
                  <c:v>178.64000000000004</c:v>
                </c:pt>
                <c:pt idx="23">
                  <c:v>186.76000000000005</c:v>
                </c:pt>
                <c:pt idx="24">
                  <c:v>194.88000000000005</c:v>
                </c:pt>
                <c:pt idx="25">
                  <c:v>203.00000000000006</c:v>
                </c:pt>
                <c:pt idx="26">
                  <c:v>211.12000000000006</c:v>
                </c:pt>
                <c:pt idx="27">
                  <c:v>219.24000000000007</c:v>
                </c:pt>
                <c:pt idx="28">
                  <c:v>227.36000000000007</c:v>
                </c:pt>
                <c:pt idx="29">
                  <c:v>235.48000000000008</c:v>
                </c:pt>
                <c:pt idx="30">
                  <c:v>243.60000000000008</c:v>
                </c:pt>
                <c:pt idx="31">
                  <c:v>251.72000000000008</c:v>
                </c:pt>
                <c:pt idx="32">
                  <c:v>259.84000000000009</c:v>
                </c:pt>
                <c:pt idx="33">
                  <c:v>267.96000000000009</c:v>
                </c:pt>
                <c:pt idx="34">
                  <c:v>276.0800000000001</c:v>
                </c:pt>
                <c:pt idx="35">
                  <c:v>284.2000000000001</c:v>
                </c:pt>
                <c:pt idx="36">
                  <c:v>292.32000000000011</c:v>
                </c:pt>
                <c:pt idx="37">
                  <c:v>300.44000000000011</c:v>
                </c:pt>
                <c:pt idx="38">
                  <c:v>308.56000000000012</c:v>
                </c:pt>
                <c:pt idx="39">
                  <c:v>316.68000000000012</c:v>
                </c:pt>
                <c:pt idx="40">
                  <c:v>324.80000000000013</c:v>
                </c:pt>
                <c:pt idx="41">
                  <c:v>332.92000000000013</c:v>
                </c:pt>
                <c:pt idx="42">
                  <c:v>341.04000000000013</c:v>
                </c:pt>
                <c:pt idx="43">
                  <c:v>349.16000000000014</c:v>
                </c:pt>
                <c:pt idx="44">
                  <c:v>357.28000000000014</c:v>
                </c:pt>
                <c:pt idx="45">
                  <c:v>365.40000000000015</c:v>
                </c:pt>
                <c:pt idx="46">
                  <c:v>373.52000000000015</c:v>
                </c:pt>
                <c:pt idx="47">
                  <c:v>381.64000000000016</c:v>
                </c:pt>
                <c:pt idx="48">
                  <c:v>389.76000000000016</c:v>
                </c:pt>
                <c:pt idx="49">
                  <c:v>397.88000000000017</c:v>
                </c:pt>
                <c:pt idx="50">
                  <c:v>406.00000000000017</c:v>
                </c:pt>
                <c:pt idx="51">
                  <c:v>414.12000000000018</c:v>
                </c:pt>
                <c:pt idx="52">
                  <c:v>422.24000000000018</c:v>
                </c:pt>
                <c:pt idx="53">
                  <c:v>430.36000000000018</c:v>
                </c:pt>
                <c:pt idx="54">
                  <c:v>438.48000000000019</c:v>
                </c:pt>
                <c:pt idx="55">
                  <c:v>446.60000000000019</c:v>
                </c:pt>
                <c:pt idx="56">
                  <c:v>454.7200000000002</c:v>
                </c:pt>
                <c:pt idx="57">
                  <c:v>462.8400000000002</c:v>
                </c:pt>
                <c:pt idx="58">
                  <c:v>470.96000000000021</c:v>
                </c:pt>
                <c:pt idx="59">
                  <c:v>479.08000000000021</c:v>
                </c:pt>
                <c:pt idx="60">
                  <c:v>487.20000000000022</c:v>
                </c:pt>
                <c:pt idx="61">
                  <c:v>495.32000000000022</c:v>
                </c:pt>
                <c:pt idx="62">
                  <c:v>503.44000000000023</c:v>
                </c:pt>
                <c:pt idx="63">
                  <c:v>511.56000000000023</c:v>
                </c:pt>
                <c:pt idx="64">
                  <c:v>519.68000000000018</c:v>
                </c:pt>
                <c:pt idx="65">
                  <c:v>527.80000000000018</c:v>
                </c:pt>
                <c:pt idx="66">
                  <c:v>535.92000000000019</c:v>
                </c:pt>
                <c:pt idx="67">
                  <c:v>544.04000000000019</c:v>
                </c:pt>
                <c:pt idx="68">
                  <c:v>552.1600000000002</c:v>
                </c:pt>
                <c:pt idx="69">
                  <c:v>560.2800000000002</c:v>
                </c:pt>
                <c:pt idx="70">
                  <c:v>568.4000000000002</c:v>
                </c:pt>
                <c:pt idx="71">
                  <c:v>576.52000000000021</c:v>
                </c:pt>
                <c:pt idx="72">
                  <c:v>584.64000000000021</c:v>
                </c:pt>
                <c:pt idx="73">
                  <c:v>592.76000000000022</c:v>
                </c:pt>
                <c:pt idx="74">
                  <c:v>600.88000000000022</c:v>
                </c:pt>
                <c:pt idx="75">
                  <c:v>609.00000000000023</c:v>
                </c:pt>
                <c:pt idx="76">
                  <c:v>617.12000000000023</c:v>
                </c:pt>
                <c:pt idx="77">
                  <c:v>625.24000000000024</c:v>
                </c:pt>
                <c:pt idx="78">
                  <c:v>633.36000000000024</c:v>
                </c:pt>
                <c:pt idx="79">
                  <c:v>641.48000000000025</c:v>
                </c:pt>
                <c:pt idx="80">
                  <c:v>649.60000000000025</c:v>
                </c:pt>
                <c:pt idx="81">
                  <c:v>657.72000000000025</c:v>
                </c:pt>
                <c:pt idx="82">
                  <c:v>665.84000000000026</c:v>
                </c:pt>
                <c:pt idx="83">
                  <c:v>673.96000000000026</c:v>
                </c:pt>
                <c:pt idx="84">
                  <c:v>682.08000000000027</c:v>
                </c:pt>
                <c:pt idx="85">
                  <c:v>690.20000000000027</c:v>
                </c:pt>
                <c:pt idx="86">
                  <c:v>698.32000000000028</c:v>
                </c:pt>
                <c:pt idx="87">
                  <c:v>706.44000000000028</c:v>
                </c:pt>
                <c:pt idx="88">
                  <c:v>714.56000000000029</c:v>
                </c:pt>
                <c:pt idx="89">
                  <c:v>722.68000000000029</c:v>
                </c:pt>
                <c:pt idx="90">
                  <c:v>730.8000000000003</c:v>
                </c:pt>
                <c:pt idx="91">
                  <c:v>738.9200000000003</c:v>
                </c:pt>
                <c:pt idx="92">
                  <c:v>747.0400000000003</c:v>
                </c:pt>
                <c:pt idx="93">
                  <c:v>755.16000000000031</c:v>
                </c:pt>
                <c:pt idx="94">
                  <c:v>763.28000000000031</c:v>
                </c:pt>
                <c:pt idx="95">
                  <c:v>771.40000000000032</c:v>
                </c:pt>
                <c:pt idx="96">
                  <c:v>779.52000000000032</c:v>
                </c:pt>
                <c:pt idx="97">
                  <c:v>787.64000000000033</c:v>
                </c:pt>
                <c:pt idx="98">
                  <c:v>795.76000000000033</c:v>
                </c:pt>
                <c:pt idx="99">
                  <c:v>803.88000000000034</c:v>
                </c:pt>
                <c:pt idx="100">
                  <c:v>812.00000000000034</c:v>
                </c:pt>
              </c:numCache>
            </c:numRef>
          </c:xVal>
          <c:yVal>
            <c:numRef>
              <c:f>'Continuous Infusion'!$D$2:$D$102</c:f>
              <c:numCache>
                <c:formatCode>0.00E+00</c:formatCode>
                <c:ptCount val="101"/>
                <c:pt idx="0">
                  <c:v>0</c:v>
                </c:pt>
                <c:pt idx="1">
                  <c:v>1.7332564688621804E-2</c:v>
                </c:pt>
                <c:pt idx="2">
                  <c:v>3.1798285241218555E-2</c:v>
                </c:pt>
                <c:pt idx="3">
                  <c:v>4.3871343952673399E-2</c:v>
                </c:pt>
                <c:pt idx="4">
                  <c:v>5.3947492328432711E-2</c:v>
                </c:pt>
                <c:pt idx="5">
                  <c:v>6.2357023708743728E-2</c:v>
                </c:pt>
                <c:pt idx="6">
                  <c:v>6.9375600192449635E-2</c:v>
                </c:pt>
                <c:pt idx="7">
                  <c:v>7.5233288763891529E-2</c:v>
                </c:pt>
                <c:pt idx="8">
                  <c:v>8.0122102824642952E-2</c:v>
                </c:pt>
                <c:pt idx="9">
                  <c:v>8.420229633938929E-2</c:v>
                </c:pt>
                <c:pt idx="10">
                  <c:v>8.7607616916302186E-2</c:v>
                </c:pt>
                <c:pt idx="11">
                  <c:v>9.0449690016422654E-2</c:v>
                </c:pt>
                <c:pt idx="12">
                  <c:v>9.2821678005216027E-2</c:v>
                </c:pt>
                <c:pt idx="13">
                  <c:v>9.480133398899121E-2</c:v>
                </c:pt>
                <c:pt idx="14">
                  <c:v>9.6453550540092109E-2</c:v>
                </c:pt>
                <c:pt idx="15">
                  <c:v>9.783248685736376E-2</c:v>
                </c:pt>
                <c:pt idx="16">
                  <c:v>9.8983344089621672E-2</c:v>
                </c:pt>
                <c:pt idx="17">
                  <c:v>9.9943847016733603E-2</c:v>
                </c:pt>
                <c:pt idx="18">
                  <c:v>0.10074548065740731</c:v>
                </c:pt>
                <c:pt idx="19">
                  <c:v>0.10141452233934367</c:v>
                </c:pt>
                <c:pt idx="20">
                  <c:v>0.10197290306272758</c:v>
                </c:pt>
                <c:pt idx="21">
                  <c:v>0.10243892639231196</c:v>
                </c:pt>
                <c:pt idx="22">
                  <c:v>0.10282786844317786</c:v>
                </c:pt>
                <c:pt idx="23">
                  <c:v>0.10315247862753642</c:v>
                </c:pt>
                <c:pt idx="24">
                  <c:v>0.10342339757691384</c:v>
                </c:pt>
                <c:pt idx="25">
                  <c:v>0.10364950593909231</c:v>
                </c:pt>
                <c:pt idx="26">
                  <c:v>0.10383821548327342</c:v>
                </c:pt>
                <c:pt idx="27">
                  <c:v>0.1039957120558103</c:v>
                </c:pt>
                <c:pt idx="28">
                  <c:v>0.10412715835053009</c:v>
                </c:pt>
                <c:pt idx="29">
                  <c:v>0.10423686314040109</c:v>
                </c:pt>
                <c:pt idx="30">
                  <c:v>0.10432842251791184</c:v>
                </c:pt>
                <c:pt idx="31">
                  <c:v>0.10440483777398239</c:v>
                </c:pt>
                <c:pt idx="32">
                  <c:v>0.10446861377944552</c:v>
                </c:pt>
                <c:pt idx="33">
                  <c:v>0.10452184109401579</c:v>
                </c:pt>
                <c:pt idx="34">
                  <c:v>0.10456626449425521</c:v>
                </c:pt>
                <c:pt idx="35">
                  <c:v>0.10460334016686364</c:v>
                </c:pt>
                <c:pt idx="36">
                  <c:v>0.10463428344207353</c:v>
                </c:pt>
                <c:pt idx="37">
                  <c:v>0.10466010863183682</c:v>
                </c:pt>
                <c:pt idx="38">
                  <c:v>0.10468166227868857</c:v>
                </c:pt>
                <c:pt idx="39">
                  <c:v>0.10469965090517563</c:v>
                </c:pt>
                <c:pt idx="40">
                  <c:v>0.10471466417346928</c:v>
                </c:pt>
                <c:pt idx="41">
                  <c:v>0.10472719421432697</c:v>
                </c:pt>
                <c:pt idx="42">
                  <c:v>0.10473765175900175</c:v>
                </c:pt>
                <c:pt idx="43">
                  <c:v>0.10474637960289845</c:v>
                </c:pt>
                <c:pt idx="44">
                  <c:v>0.10475366384231163</c:v>
                </c:pt>
                <c:pt idx="45">
                  <c:v>0.10475974325258254</c:v>
                </c:pt>
                <c:pt idx="46">
                  <c:v>0.10476481711508838</c:v>
                </c:pt>
                <c:pt idx="47">
                  <c:v>0.10476905174963039</c:v>
                </c:pt>
                <c:pt idx="48">
                  <c:v>0.10477258596635061</c:v>
                </c:pt>
                <c:pt idx="49">
                  <c:v>0.1047755356158898</c:v>
                </c:pt>
                <c:pt idx="50">
                  <c:v>9.1672904486339662E-2</c:v>
                </c:pt>
                <c:pt idx="51">
                  <c:v>7.6510005435885015E-2</c:v>
                </c:pt>
                <c:pt idx="52">
                  <c:v>6.3855083076062427E-2</c:v>
                </c:pt>
                <c:pt idx="53">
                  <c:v>5.3293312572925307E-2</c:v>
                </c:pt>
                <c:pt idx="54">
                  <c:v>4.4478482028006708E-2</c:v>
                </c:pt>
                <c:pt idx="55">
                  <c:v>3.7121643748614971E-2</c:v>
                </c:pt>
                <c:pt idx="56">
                  <c:v>3.0981642622861787E-2</c:v>
                </c:pt>
                <c:pt idx="57">
                  <c:v>2.585721112219173E-2</c:v>
                </c:pt>
                <c:pt idx="58">
                  <c:v>2.1580371807795304E-2</c:v>
                </c:pt>
                <c:pt idx="59">
                  <c:v>1.8010931076901507E-2</c:v>
                </c:pt>
                <c:pt idx="60">
                  <c:v>1.5031883655485414E-2</c:v>
                </c:pt>
                <c:pt idx="61">
                  <c:v>1.2545577197940283E-2</c:v>
                </c:pt>
                <c:pt idx="62">
                  <c:v>1.0470511270358593E-2</c:v>
                </c:pt>
                <c:pt idx="63">
                  <c:v>8.7386657889846238E-3</c:v>
                </c:pt>
                <c:pt idx="64">
                  <c:v>7.2932713407943238E-3</c:v>
                </c:pt>
                <c:pt idx="65">
                  <c:v>6.0869482979314573E-3</c:v>
                </c:pt>
                <c:pt idx="66">
                  <c:v>5.080153726689041E-3</c:v>
                </c:pt>
                <c:pt idx="67">
                  <c:v>4.2398851811445357E-3</c:v>
                </c:pt>
                <c:pt idx="68">
                  <c:v>3.5385988921648633E-3</c:v>
                </c:pt>
                <c:pt idx="69">
                  <c:v>2.9533068903177763E-3</c:v>
                </c:pt>
                <c:pt idx="70">
                  <c:v>2.464823466629882E-3</c:v>
                </c:pt>
                <c:pt idx="71">
                  <c:v>2.0571362703845652E-3</c:v>
                </c:pt>
                <c:pt idx="72">
                  <c:v>1.7168814287206583E-3</c:v>
                </c:pt>
                <c:pt idx="73">
                  <c:v>1.4329054825983141E-3</c:v>
                </c:pt>
                <c:pt idx="74">
                  <c:v>1.1958997795149255E-3</c:v>
                </c:pt>
                <c:pt idx="75">
                  <c:v>9.9809533846606708E-4</c:v>
                </c:pt>
                <c:pt idx="76">
                  <c:v>8.3300818490974636E-4</c:v>
                </c:pt>
                <c:pt idx="77">
                  <c:v>6.95226807884967E-4</c:v>
                </c:pt>
                <c:pt idx="78">
                  <c:v>5.8023477218808962E-4</c:v>
                </c:pt>
                <c:pt idx="79">
                  <c:v>4.8426267088347205E-4</c:v>
                </c:pt>
                <c:pt idx="80">
                  <c:v>4.0416456519288814E-4</c:v>
                </c:pt>
                <c:pt idx="81">
                  <c:v>3.3731486149768283E-4</c:v>
                </c:pt>
                <c:pt idx="82">
                  <c:v>2.8152224511047535E-4</c:v>
                </c:pt>
                <c:pt idx="83">
                  <c:v>2.349578495894023E-4</c:v>
                </c:pt>
                <c:pt idx="84">
                  <c:v>1.960953070050022E-4</c:v>
                </c:pt>
                <c:pt idx="85">
                  <c:v>1.6366071402417403E-4</c:v>
                </c:pt>
                <c:pt idx="86">
                  <c:v>1.3659087371335838E-4</c:v>
                </c:pt>
                <c:pt idx="87">
                  <c:v>1.1399844423887094E-4</c:v>
                </c:pt>
                <c:pt idx="88">
                  <c:v>9.5142852048482122E-5</c:v>
                </c:pt>
                <c:pt idx="89">
                  <c:v>7.940601607642626E-5</c:v>
                </c:pt>
                <c:pt idx="90">
                  <c:v>6.6272087218035547E-5</c:v>
                </c:pt>
                <c:pt idx="91">
                  <c:v>5.5310538939615528E-5</c:v>
                </c:pt>
                <c:pt idx="92">
                  <c:v>4.6162054738456575E-5</c:v>
                </c:pt>
                <c:pt idx="93">
                  <c:v>3.852674984784872E-5</c:v>
                </c:pt>
                <c:pt idx="94">
                  <c:v>3.2154341097866339E-5</c:v>
                </c:pt>
                <c:pt idx="95">
                  <c:v>2.6835942702695124E-5</c:v>
                </c:pt>
                <c:pt idx="96">
                  <c:v>2.2397219042691682E-5</c:v>
                </c:pt>
                <c:pt idx="97">
                  <c:v>1.8692669991277474E-5</c:v>
                </c:pt>
                <c:pt idx="98">
                  <c:v>1.5600861461272451E-5</c:v>
                </c:pt>
                <c:pt idx="99">
                  <c:v>1.3020444829304035E-5</c:v>
                </c:pt>
                <c:pt idx="100">
                  <c:v>1.0866834756131643E-5</c:v>
                </c:pt>
              </c:numCache>
            </c:numRef>
          </c:yVal>
          <c:smooth val="0"/>
          <c:extLst>
            <c:ext xmlns:c16="http://schemas.microsoft.com/office/drawing/2014/chart" uri="{C3380CC4-5D6E-409C-BE32-E72D297353CC}">
              <c16:uniqueId val="{00000000-57FF-3F45-B087-56A8978EF2B9}"/>
            </c:ext>
          </c:extLst>
        </c:ser>
        <c:ser>
          <c:idx val="1"/>
          <c:order val="1"/>
          <c:tx>
            <c:v>Drug/Condition 2</c:v>
          </c:tx>
          <c:spPr>
            <a:ln w="38100">
              <a:solidFill>
                <a:srgbClr val="DD2D32"/>
              </a:solidFill>
              <a:prstDash val="solid"/>
            </a:ln>
          </c:spPr>
          <c:marker>
            <c:symbol val="none"/>
          </c:marker>
          <c:xVal>
            <c:numRef>
              <c:f>'Continuous Infusion'!$A$2:$A$102</c:f>
              <c:numCache>
                <c:formatCode>0.00</c:formatCode>
                <c:ptCount val="101"/>
                <c:pt idx="0">
                  <c:v>0</c:v>
                </c:pt>
                <c:pt idx="1">
                  <c:v>8.1199999999999992</c:v>
                </c:pt>
                <c:pt idx="2">
                  <c:v>16.239999999999998</c:v>
                </c:pt>
                <c:pt idx="3">
                  <c:v>24.36</c:v>
                </c:pt>
                <c:pt idx="4">
                  <c:v>32.479999999999997</c:v>
                </c:pt>
                <c:pt idx="5">
                  <c:v>40.599999999999994</c:v>
                </c:pt>
                <c:pt idx="6">
                  <c:v>48.719999999999992</c:v>
                </c:pt>
                <c:pt idx="7">
                  <c:v>56.839999999999989</c:v>
                </c:pt>
                <c:pt idx="8">
                  <c:v>64.959999999999994</c:v>
                </c:pt>
                <c:pt idx="9">
                  <c:v>73.08</c:v>
                </c:pt>
                <c:pt idx="10">
                  <c:v>81.2</c:v>
                </c:pt>
                <c:pt idx="11">
                  <c:v>89.320000000000007</c:v>
                </c:pt>
                <c:pt idx="12">
                  <c:v>97.440000000000012</c:v>
                </c:pt>
                <c:pt idx="13">
                  <c:v>105.56000000000002</c:v>
                </c:pt>
                <c:pt idx="14">
                  <c:v>113.68000000000002</c:v>
                </c:pt>
                <c:pt idx="15">
                  <c:v>121.80000000000003</c:v>
                </c:pt>
                <c:pt idx="16">
                  <c:v>129.92000000000002</c:v>
                </c:pt>
                <c:pt idx="17">
                  <c:v>138.04000000000002</c:v>
                </c:pt>
                <c:pt idx="18">
                  <c:v>146.16000000000003</c:v>
                </c:pt>
                <c:pt idx="19">
                  <c:v>154.28000000000003</c:v>
                </c:pt>
                <c:pt idx="20">
                  <c:v>162.40000000000003</c:v>
                </c:pt>
                <c:pt idx="21">
                  <c:v>170.52000000000004</c:v>
                </c:pt>
                <c:pt idx="22">
                  <c:v>178.64000000000004</c:v>
                </c:pt>
                <c:pt idx="23">
                  <c:v>186.76000000000005</c:v>
                </c:pt>
                <c:pt idx="24">
                  <c:v>194.88000000000005</c:v>
                </c:pt>
                <c:pt idx="25">
                  <c:v>203.00000000000006</c:v>
                </c:pt>
                <c:pt idx="26">
                  <c:v>211.12000000000006</c:v>
                </c:pt>
                <c:pt idx="27">
                  <c:v>219.24000000000007</c:v>
                </c:pt>
                <c:pt idx="28">
                  <c:v>227.36000000000007</c:v>
                </c:pt>
                <c:pt idx="29">
                  <c:v>235.48000000000008</c:v>
                </c:pt>
                <c:pt idx="30">
                  <c:v>243.60000000000008</c:v>
                </c:pt>
                <c:pt idx="31">
                  <c:v>251.72000000000008</c:v>
                </c:pt>
                <c:pt idx="32">
                  <c:v>259.84000000000009</c:v>
                </c:pt>
                <c:pt idx="33">
                  <c:v>267.96000000000009</c:v>
                </c:pt>
                <c:pt idx="34">
                  <c:v>276.0800000000001</c:v>
                </c:pt>
                <c:pt idx="35">
                  <c:v>284.2000000000001</c:v>
                </c:pt>
                <c:pt idx="36">
                  <c:v>292.32000000000011</c:v>
                </c:pt>
                <c:pt idx="37">
                  <c:v>300.44000000000011</c:v>
                </c:pt>
                <c:pt idx="38">
                  <c:v>308.56000000000012</c:v>
                </c:pt>
                <c:pt idx="39">
                  <c:v>316.68000000000012</c:v>
                </c:pt>
                <c:pt idx="40">
                  <c:v>324.80000000000013</c:v>
                </c:pt>
                <c:pt idx="41">
                  <c:v>332.92000000000013</c:v>
                </c:pt>
                <c:pt idx="42">
                  <c:v>341.04000000000013</c:v>
                </c:pt>
                <c:pt idx="43">
                  <c:v>349.16000000000014</c:v>
                </c:pt>
                <c:pt idx="44">
                  <c:v>357.28000000000014</c:v>
                </c:pt>
                <c:pt idx="45">
                  <c:v>365.40000000000015</c:v>
                </c:pt>
                <c:pt idx="46">
                  <c:v>373.52000000000015</c:v>
                </c:pt>
                <c:pt idx="47">
                  <c:v>381.64000000000016</c:v>
                </c:pt>
                <c:pt idx="48">
                  <c:v>389.76000000000016</c:v>
                </c:pt>
                <c:pt idx="49">
                  <c:v>397.88000000000017</c:v>
                </c:pt>
                <c:pt idx="50">
                  <c:v>406.00000000000017</c:v>
                </c:pt>
                <c:pt idx="51">
                  <c:v>414.12000000000018</c:v>
                </c:pt>
                <c:pt idx="52">
                  <c:v>422.24000000000018</c:v>
                </c:pt>
                <c:pt idx="53">
                  <c:v>430.36000000000018</c:v>
                </c:pt>
                <c:pt idx="54">
                  <c:v>438.48000000000019</c:v>
                </c:pt>
                <c:pt idx="55">
                  <c:v>446.60000000000019</c:v>
                </c:pt>
                <c:pt idx="56">
                  <c:v>454.7200000000002</c:v>
                </c:pt>
                <c:pt idx="57">
                  <c:v>462.8400000000002</c:v>
                </c:pt>
                <c:pt idx="58">
                  <c:v>470.96000000000021</c:v>
                </c:pt>
                <c:pt idx="59">
                  <c:v>479.08000000000021</c:v>
                </c:pt>
                <c:pt idx="60">
                  <c:v>487.20000000000022</c:v>
                </c:pt>
                <c:pt idx="61">
                  <c:v>495.32000000000022</c:v>
                </c:pt>
                <c:pt idx="62">
                  <c:v>503.44000000000023</c:v>
                </c:pt>
                <c:pt idx="63">
                  <c:v>511.56000000000023</c:v>
                </c:pt>
                <c:pt idx="64">
                  <c:v>519.68000000000018</c:v>
                </c:pt>
                <c:pt idx="65">
                  <c:v>527.80000000000018</c:v>
                </c:pt>
                <c:pt idx="66">
                  <c:v>535.92000000000019</c:v>
                </c:pt>
                <c:pt idx="67">
                  <c:v>544.04000000000019</c:v>
                </c:pt>
                <c:pt idx="68">
                  <c:v>552.1600000000002</c:v>
                </c:pt>
                <c:pt idx="69">
                  <c:v>560.2800000000002</c:v>
                </c:pt>
                <c:pt idx="70">
                  <c:v>568.4000000000002</c:v>
                </c:pt>
                <c:pt idx="71">
                  <c:v>576.52000000000021</c:v>
                </c:pt>
                <c:pt idx="72">
                  <c:v>584.64000000000021</c:v>
                </c:pt>
                <c:pt idx="73">
                  <c:v>592.76000000000022</c:v>
                </c:pt>
                <c:pt idx="74">
                  <c:v>600.88000000000022</c:v>
                </c:pt>
                <c:pt idx="75">
                  <c:v>609.00000000000023</c:v>
                </c:pt>
                <c:pt idx="76">
                  <c:v>617.12000000000023</c:v>
                </c:pt>
                <c:pt idx="77">
                  <c:v>625.24000000000024</c:v>
                </c:pt>
                <c:pt idx="78">
                  <c:v>633.36000000000024</c:v>
                </c:pt>
                <c:pt idx="79">
                  <c:v>641.48000000000025</c:v>
                </c:pt>
                <c:pt idx="80">
                  <c:v>649.60000000000025</c:v>
                </c:pt>
                <c:pt idx="81">
                  <c:v>657.72000000000025</c:v>
                </c:pt>
                <c:pt idx="82">
                  <c:v>665.84000000000026</c:v>
                </c:pt>
                <c:pt idx="83">
                  <c:v>673.96000000000026</c:v>
                </c:pt>
                <c:pt idx="84">
                  <c:v>682.08000000000027</c:v>
                </c:pt>
                <c:pt idx="85">
                  <c:v>690.20000000000027</c:v>
                </c:pt>
                <c:pt idx="86">
                  <c:v>698.32000000000028</c:v>
                </c:pt>
                <c:pt idx="87">
                  <c:v>706.44000000000028</c:v>
                </c:pt>
                <c:pt idx="88">
                  <c:v>714.56000000000029</c:v>
                </c:pt>
                <c:pt idx="89">
                  <c:v>722.68000000000029</c:v>
                </c:pt>
                <c:pt idx="90">
                  <c:v>730.8000000000003</c:v>
                </c:pt>
                <c:pt idx="91">
                  <c:v>738.9200000000003</c:v>
                </c:pt>
                <c:pt idx="92">
                  <c:v>747.0400000000003</c:v>
                </c:pt>
                <c:pt idx="93">
                  <c:v>755.16000000000031</c:v>
                </c:pt>
                <c:pt idx="94">
                  <c:v>763.28000000000031</c:v>
                </c:pt>
                <c:pt idx="95">
                  <c:v>771.40000000000032</c:v>
                </c:pt>
                <c:pt idx="96">
                  <c:v>779.52000000000032</c:v>
                </c:pt>
                <c:pt idx="97">
                  <c:v>787.64000000000033</c:v>
                </c:pt>
                <c:pt idx="98">
                  <c:v>795.76000000000033</c:v>
                </c:pt>
                <c:pt idx="99">
                  <c:v>803.88000000000034</c:v>
                </c:pt>
                <c:pt idx="100">
                  <c:v>812.00000000000034</c:v>
                </c:pt>
              </c:numCache>
            </c:numRef>
          </c:xVal>
          <c:yVal>
            <c:numRef>
              <c:f>'Continuous Infusion'!$E$2:$E$102</c:f>
              <c:numCache>
                <c:formatCode>0.00E+00</c:formatCode>
                <c:ptCount val="101"/>
                <c:pt idx="0">
                  <c:v>0</c:v>
                </c:pt>
                <c:pt idx="1">
                  <c:v>9.0577432917714196E-3</c:v>
                </c:pt>
                <c:pt idx="2">
                  <c:v>1.7332564688621804E-2</c:v>
                </c:pt>
                <c:pt idx="3">
                  <c:v>2.4892137414863385E-2</c:v>
                </c:pt>
                <c:pt idx="4">
                  <c:v>3.1798285241218555E-2</c:v>
                </c:pt>
                <c:pt idx="5">
                  <c:v>3.8107488092579037E-2</c:v>
                </c:pt>
                <c:pt idx="6">
                  <c:v>4.3871343952673399E-2</c:v>
                </c:pt>
                <c:pt idx="7">
                  <c:v>4.913699084319624E-2</c:v>
                </c:pt>
                <c:pt idx="8">
                  <c:v>5.3947492328432711E-2</c:v>
                </c:pt>
                <c:pt idx="9">
                  <c:v>5.8342189698116102E-2</c:v>
                </c:pt>
                <c:pt idx="10">
                  <c:v>6.2357023708743742E-2</c:v>
                </c:pt>
                <c:pt idx="11">
                  <c:v>6.6024828514619063E-2</c:v>
                </c:pt>
                <c:pt idx="12">
                  <c:v>6.9375600192449663E-2</c:v>
                </c:pt>
                <c:pt idx="13">
                  <c:v>7.2436742055551673E-2</c:v>
                </c:pt>
                <c:pt idx="14">
                  <c:v>7.5233288763891543E-2</c:v>
                </c:pt>
                <c:pt idx="15">
                  <c:v>7.7788111062784118E-2</c:v>
                </c:pt>
                <c:pt idx="16">
                  <c:v>8.0122102824642952E-2</c:v>
                </c:pt>
                <c:pt idx="17">
                  <c:v>8.2254351923449681E-2</c:v>
                </c:pt>
                <c:pt idx="18">
                  <c:v>8.420229633938929E-2</c:v>
                </c:pt>
                <c:pt idx="19">
                  <c:v>8.5981866770308404E-2</c:v>
                </c:pt>
                <c:pt idx="20">
                  <c:v>8.76076169163022E-2</c:v>
                </c:pt>
                <c:pt idx="21">
                  <c:v>8.9092842502925249E-2</c:v>
                </c:pt>
                <c:pt idx="22">
                  <c:v>9.0449690016422668E-2</c:v>
                </c:pt>
                <c:pt idx="23">
                  <c:v>9.1689256040241363E-2</c:v>
                </c:pt>
                <c:pt idx="24">
                  <c:v>9.2821678005216027E-2</c:v>
                </c:pt>
                <c:pt idx="25">
                  <c:v>9.3856217095603836E-2</c:v>
                </c:pt>
                <c:pt idx="26">
                  <c:v>9.480133398899121E-2</c:v>
                </c:pt>
                <c:pt idx="27">
                  <c:v>9.566475804948886E-2</c:v>
                </c:pt>
                <c:pt idx="28">
                  <c:v>9.6453550540092109E-2</c:v>
                </c:pt>
                <c:pt idx="29">
                  <c:v>9.7174162371170214E-2</c:v>
                </c:pt>
                <c:pt idx="30">
                  <c:v>9.783248685736376E-2</c:v>
                </c:pt>
                <c:pt idx="31">
                  <c:v>9.8433907914347557E-2</c:v>
                </c:pt>
                <c:pt idx="32">
                  <c:v>9.8983344089621686E-2</c:v>
                </c:pt>
                <c:pt idx="33">
                  <c:v>9.9485288787424311E-2</c:v>
                </c:pt>
                <c:pt idx="34">
                  <c:v>9.9943847016733603E-2</c:v>
                </c:pt>
                <c:pt idx="35">
                  <c:v>0.10036276896289181</c:v>
                </c:pt>
                <c:pt idx="36">
                  <c:v>0.10074548065740731</c:v>
                </c:pt>
                <c:pt idx="37">
                  <c:v>0.10109511199675852</c:v>
                </c:pt>
                <c:pt idx="38">
                  <c:v>0.10141452233934367</c:v>
                </c:pt>
                <c:pt idx="39">
                  <c:v>0.10170632388991312</c:v>
                </c:pt>
                <c:pt idx="40">
                  <c:v>0.10197290306272758</c:v>
                </c:pt>
                <c:pt idx="41">
                  <c:v>0.10221643999815427</c:v>
                </c:pt>
                <c:pt idx="42">
                  <c:v>0.10243892639231196</c:v>
                </c:pt>
                <c:pt idx="43">
                  <c:v>0.10264218178557935</c:v>
                </c:pt>
                <c:pt idx="44">
                  <c:v>0.10282786844317786</c:v>
                </c:pt>
                <c:pt idx="45">
                  <c:v>0.10299750494952503</c:v>
                </c:pt>
                <c:pt idx="46">
                  <c:v>0.10315247862753642</c:v>
                </c:pt>
                <c:pt idx="47">
                  <c:v>0.10329405688444307</c:v>
                </c:pt>
                <c:pt idx="48">
                  <c:v>0.10342339757691384</c:v>
                </c:pt>
                <c:pt idx="49">
                  <c:v>0.10354155848024973</c:v>
                </c:pt>
                <c:pt idx="50">
                  <c:v>0.10364950593909232</c:v>
                </c:pt>
                <c:pt idx="51">
                  <c:v>0.10374812277039262</c:v>
                </c:pt>
                <c:pt idx="52">
                  <c:v>0.10383821548327342</c:v>
                </c:pt>
                <c:pt idx="53">
                  <c:v>0.10392052087482978</c:v>
                </c:pt>
                <c:pt idx="54">
                  <c:v>0.1039957120558103</c:v>
                </c:pt>
                <c:pt idx="55">
                  <c:v>0.10406440395545791</c:v>
                </c:pt>
                <c:pt idx="56">
                  <c:v>0.10412715835053009</c:v>
                </c:pt>
                <c:pt idx="57">
                  <c:v>0.10418448845962708</c:v>
                </c:pt>
                <c:pt idx="58">
                  <c:v>0.10423686314040109</c:v>
                </c:pt>
                <c:pt idx="59">
                  <c:v>0.10428471072397257</c:v>
                </c:pt>
                <c:pt idx="60">
                  <c:v>0.10432842251791184</c:v>
                </c:pt>
                <c:pt idx="61">
                  <c:v>0.10436835600643454</c:v>
                </c:pt>
                <c:pt idx="62">
                  <c:v>0.10046738530270005</c:v>
                </c:pt>
                <c:pt idx="63">
                  <c:v>9.1783311009005941E-2</c:v>
                </c:pt>
                <c:pt idx="64">
                  <c:v>8.3849859876362468E-2</c:v>
                </c:pt>
                <c:pt idx="65">
                  <c:v>7.6602150478050857E-2</c:v>
                </c:pt>
                <c:pt idx="66">
                  <c:v>6.9980909527030996E-2</c:v>
                </c:pt>
                <c:pt idx="67">
                  <c:v>6.3931987126572234E-2</c:v>
                </c:pt>
                <c:pt idx="68">
                  <c:v>5.8405913921044834E-2</c:v>
                </c:pt>
                <c:pt idx="69">
                  <c:v>5.3357496525157602E-2</c:v>
                </c:pt>
                <c:pt idx="70">
                  <c:v>4.8745447922977629E-2</c:v>
                </c:pt>
                <c:pt idx="71">
                  <c:v>4.4532049814057624E-2</c:v>
                </c:pt>
                <c:pt idx="72">
                  <c:v>4.0682844145266614E-2</c:v>
                </c:pt>
                <c:pt idx="73">
                  <c:v>3.7166351305606943E-2</c:v>
                </c:pt>
                <c:pt idx="74">
                  <c:v>3.3953812679355357E-2</c:v>
                </c:pt>
                <c:pt idx="75">
                  <c:v>3.1018955452073952E-2</c:v>
                </c:pt>
                <c:pt idx="76">
                  <c:v>2.8337777746025312E-2</c:v>
                </c:pt>
                <c:pt idx="77">
                  <c:v>2.5888352327784012E-2</c:v>
                </c:pt>
                <c:pt idx="78">
                  <c:v>2.3650647282724351E-2</c:v>
                </c:pt>
                <c:pt idx="79">
                  <c:v>2.160636218982253E-2</c:v>
                </c:pt>
                <c:pt idx="80">
                  <c:v>1.9738778456976649E-2</c:v>
                </c:pt>
                <c:pt idx="81">
                  <c:v>1.8032622592855169E-2</c:v>
                </c:pt>
                <c:pt idx="82">
                  <c:v>1.6473941297082531E-2</c:v>
                </c:pt>
                <c:pt idx="83">
                  <c:v>1.504998734722319E-2</c:v>
                </c:pt>
                <c:pt idx="84">
                  <c:v>1.3749115349323885E-2</c:v>
                </c:pt>
                <c:pt idx="85">
                  <c:v>1.2560686499440301E-2</c:v>
                </c:pt>
                <c:pt idx="86">
                  <c:v>1.1474981577267828E-2</c:v>
                </c:pt>
                <c:pt idx="87">
                  <c:v>1.0483121460320134E-2</c:v>
                </c:pt>
                <c:pt idx="88">
                  <c:v>9.5769945086038675E-3</c:v>
                </c:pt>
                <c:pt idx="89">
                  <c:v>8.749190225926063E-3</c:v>
                </c:pt>
                <c:pt idx="90">
                  <c:v>7.9929386553025516E-3</c:v>
                </c:pt>
                <c:pt idx="91">
                  <c:v>7.3020550128303566E-3</c:v>
                </c:pt>
                <c:pt idx="92">
                  <c:v>6.67088910722819E-3</c:v>
                </c:pt>
                <c:pt idx="93">
                  <c:v>6.0942791313875304E-3</c:v>
                </c:pt>
                <c:pt idx="94">
                  <c:v>5.5675094480318243E-3</c:v>
                </c:pt>
                <c:pt idx="95">
                  <c:v>5.0862720242461678E-3</c:v>
                </c:pt>
                <c:pt idx="96">
                  <c:v>4.6466311994808746E-3</c:v>
                </c:pt>
                <c:pt idx="97">
                  <c:v>4.2449914988943356E-3</c:v>
                </c:pt>
                <c:pt idx="98">
                  <c:v>3.8780682288059318E-3</c:v>
                </c:pt>
                <c:pt idx="99">
                  <c:v>3.5428606137824299E-3</c:v>
                </c:pt>
                <c:pt idx="100">
                  <c:v>3.2366272556673308E-3</c:v>
                </c:pt>
              </c:numCache>
            </c:numRef>
          </c:yVal>
          <c:smooth val="0"/>
          <c:extLst>
            <c:ext xmlns:c16="http://schemas.microsoft.com/office/drawing/2014/chart" uri="{C3380CC4-5D6E-409C-BE32-E72D297353CC}">
              <c16:uniqueId val="{00000001-57FF-3F45-B087-56A8978EF2B9}"/>
            </c:ext>
          </c:extLst>
        </c:ser>
        <c:ser>
          <c:idx val="2"/>
          <c:order val="2"/>
          <c:tx>
            <c:v>Loading Dose 1</c:v>
          </c:tx>
          <c:spPr>
            <a:ln w="25400">
              <a:solidFill>
                <a:srgbClr val="969696"/>
              </a:solidFill>
              <a:prstDash val="solid"/>
            </a:ln>
          </c:spPr>
          <c:marker>
            <c:symbol val="none"/>
          </c:marker>
          <c:xVal>
            <c:numRef>
              <c:f>'Continuous Infusion'!$A$2:$A$102</c:f>
              <c:numCache>
                <c:formatCode>0.00</c:formatCode>
                <c:ptCount val="101"/>
                <c:pt idx="0">
                  <c:v>0</c:v>
                </c:pt>
                <c:pt idx="1">
                  <c:v>8.1199999999999992</c:v>
                </c:pt>
                <c:pt idx="2">
                  <c:v>16.239999999999998</c:v>
                </c:pt>
                <c:pt idx="3">
                  <c:v>24.36</c:v>
                </c:pt>
                <c:pt idx="4">
                  <c:v>32.479999999999997</c:v>
                </c:pt>
                <c:pt idx="5">
                  <c:v>40.599999999999994</c:v>
                </c:pt>
                <c:pt idx="6">
                  <c:v>48.719999999999992</c:v>
                </c:pt>
                <c:pt idx="7">
                  <c:v>56.839999999999989</c:v>
                </c:pt>
                <c:pt idx="8">
                  <c:v>64.959999999999994</c:v>
                </c:pt>
                <c:pt idx="9">
                  <c:v>73.08</c:v>
                </c:pt>
                <c:pt idx="10">
                  <c:v>81.2</c:v>
                </c:pt>
                <c:pt idx="11">
                  <c:v>89.320000000000007</c:v>
                </c:pt>
                <c:pt idx="12">
                  <c:v>97.440000000000012</c:v>
                </c:pt>
                <c:pt idx="13">
                  <c:v>105.56000000000002</c:v>
                </c:pt>
                <c:pt idx="14">
                  <c:v>113.68000000000002</c:v>
                </c:pt>
                <c:pt idx="15">
                  <c:v>121.80000000000003</c:v>
                </c:pt>
                <c:pt idx="16">
                  <c:v>129.92000000000002</c:v>
                </c:pt>
                <c:pt idx="17">
                  <c:v>138.04000000000002</c:v>
                </c:pt>
                <c:pt idx="18">
                  <c:v>146.16000000000003</c:v>
                </c:pt>
                <c:pt idx="19">
                  <c:v>154.28000000000003</c:v>
                </c:pt>
                <c:pt idx="20">
                  <c:v>162.40000000000003</c:v>
                </c:pt>
                <c:pt idx="21">
                  <c:v>170.52000000000004</c:v>
                </c:pt>
                <c:pt idx="22">
                  <c:v>178.64000000000004</c:v>
                </c:pt>
                <c:pt idx="23">
                  <c:v>186.76000000000005</c:v>
                </c:pt>
                <c:pt idx="24">
                  <c:v>194.88000000000005</c:v>
                </c:pt>
                <c:pt idx="25">
                  <c:v>203.00000000000006</c:v>
                </c:pt>
                <c:pt idx="26">
                  <c:v>211.12000000000006</c:v>
                </c:pt>
                <c:pt idx="27">
                  <c:v>219.24000000000007</c:v>
                </c:pt>
                <c:pt idx="28">
                  <c:v>227.36000000000007</c:v>
                </c:pt>
                <c:pt idx="29">
                  <c:v>235.48000000000008</c:v>
                </c:pt>
                <c:pt idx="30">
                  <c:v>243.60000000000008</c:v>
                </c:pt>
                <c:pt idx="31">
                  <c:v>251.72000000000008</c:v>
                </c:pt>
                <c:pt idx="32">
                  <c:v>259.84000000000009</c:v>
                </c:pt>
                <c:pt idx="33">
                  <c:v>267.96000000000009</c:v>
                </c:pt>
                <c:pt idx="34">
                  <c:v>276.0800000000001</c:v>
                </c:pt>
                <c:pt idx="35">
                  <c:v>284.2000000000001</c:v>
                </c:pt>
                <c:pt idx="36">
                  <c:v>292.32000000000011</c:v>
                </c:pt>
                <c:pt idx="37">
                  <c:v>300.44000000000011</c:v>
                </c:pt>
                <c:pt idx="38">
                  <c:v>308.56000000000012</c:v>
                </c:pt>
                <c:pt idx="39">
                  <c:v>316.68000000000012</c:v>
                </c:pt>
                <c:pt idx="40">
                  <c:v>324.80000000000013</c:v>
                </c:pt>
                <c:pt idx="41">
                  <c:v>332.92000000000013</c:v>
                </c:pt>
                <c:pt idx="42">
                  <c:v>341.04000000000013</c:v>
                </c:pt>
                <c:pt idx="43">
                  <c:v>349.16000000000014</c:v>
                </c:pt>
                <c:pt idx="44">
                  <c:v>357.28000000000014</c:v>
                </c:pt>
                <c:pt idx="45">
                  <c:v>365.40000000000015</c:v>
                </c:pt>
                <c:pt idx="46">
                  <c:v>373.52000000000015</c:v>
                </c:pt>
                <c:pt idx="47">
                  <c:v>381.64000000000016</c:v>
                </c:pt>
                <c:pt idx="48">
                  <c:v>389.76000000000016</c:v>
                </c:pt>
                <c:pt idx="49">
                  <c:v>397.88000000000017</c:v>
                </c:pt>
                <c:pt idx="50">
                  <c:v>406.00000000000017</c:v>
                </c:pt>
                <c:pt idx="51">
                  <c:v>414.12000000000018</c:v>
                </c:pt>
                <c:pt idx="52">
                  <c:v>422.24000000000018</c:v>
                </c:pt>
                <c:pt idx="53">
                  <c:v>430.36000000000018</c:v>
                </c:pt>
                <c:pt idx="54">
                  <c:v>438.48000000000019</c:v>
                </c:pt>
                <c:pt idx="55">
                  <c:v>446.60000000000019</c:v>
                </c:pt>
                <c:pt idx="56">
                  <c:v>454.7200000000002</c:v>
                </c:pt>
                <c:pt idx="57">
                  <c:v>462.8400000000002</c:v>
                </c:pt>
                <c:pt idx="58">
                  <c:v>470.96000000000021</c:v>
                </c:pt>
                <c:pt idx="59">
                  <c:v>479.08000000000021</c:v>
                </c:pt>
                <c:pt idx="60">
                  <c:v>487.20000000000022</c:v>
                </c:pt>
                <c:pt idx="61">
                  <c:v>495.32000000000022</c:v>
                </c:pt>
                <c:pt idx="62">
                  <c:v>503.44000000000023</c:v>
                </c:pt>
                <c:pt idx="63">
                  <c:v>511.56000000000023</c:v>
                </c:pt>
                <c:pt idx="64">
                  <c:v>519.68000000000018</c:v>
                </c:pt>
                <c:pt idx="65">
                  <c:v>527.80000000000018</c:v>
                </c:pt>
                <c:pt idx="66">
                  <c:v>535.92000000000019</c:v>
                </c:pt>
                <c:pt idx="67">
                  <c:v>544.04000000000019</c:v>
                </c:pt>
                <c:pt idx="68">
                  <c:v>552.1600000000002</c:v>
                </c:pt>
                <c:pt idx="69">
                  <c:v>560.2800000000002</c:v>
                </c:pt>
                <c:pt idx="70">
                  <c:v>568.4000000000002</c:v>
                </c:pt>
                <c:pt idx="71">
                  <c:v>576.52000000000021</c:v>
                </c:pt>
                <c:pt idx="72">
                  <c:v>584.64000000000021</c:v>
                </c:pt>
                <c:pt idx="73">
                  <c:v>592.76000000000022</c:v>
                </c:pt>
                <c:pt idx="74">
                  <c:v>600.88000000000022</c:v>
                </c:pt>
                <c:pt idx="75">
                  <c:v>609.00000000000023</c:v>
                </c:pt>
                <c:pt idx="76">
                  <c:v>617.12000000000023</c:v>
                </c:pt>
                <c:pt idx="77">
                  <c:v>625.24000000000024</c:v>
                </c:pt>
                <c:pt idx="78">
                  <c:v>633.36000000000024</c:v>
                </c:pt>
                <c:pt idx="79">
                  <c:v>641.48000000000025</c:v>
                </c:pt>
                <c:pt idx="80">
                  <c:v>649.60000000000025</c:v>
                </c:pt>
                <c:pt idx="81">
                  <c:v>657.72000000000025</c:v>
                </c:pt>
                <c:pt idx="82">
                  <c:v>665.84000000000026</c:v>
                </c:pt>
                <c:pt idx="83">
                  <c:v>673.96000000000026</c:v>
                </c:pt>
                <c:pt idx="84">
                  <c:v>682.08000000000027</c:v>
                </c:pt>
                <c:pt idx="85">
                  <c:v>690.20000000000027</c:v>
                </c:pt>
                <c:pt idx="86">
                  <c:v>698.32000000000028</c:v>
                </c:pt>
                <c:pt idx="87">
                  <c:v>706.44000000000028</c:v>
                </c:pt>
                <c:pt idx="88">
                  <c:v>714.56000000000029</c:v>
                </c:pt>
                <c:pt idx="89">
                  <c:v>722.68000000000029</c:v>
                </c:pt>
                <c:pt idx="90">
                  <c:v>730.8000000000003</c:v>
                </c:pt>
                <c:pt idx="91">
                  <c:v>738.9200000000003</c:v>
                </c:pt>
                <c:pt idx="92">
                  <c:v>747.0400000000003</c:v>
                </c:pt>
                <c:pt idx="93">
                  <c:v>755.16000000000031</c:v>
                </c:pt>
                <c:pt idx="94">
                  <c:v>763.28000000000031</c:v>
                </c:pt>
                <c:pt idx="95">
                  <c:v>771.40000000000032</c:v>
                </c:pt>
                <c:pt idx="96">
                  <c:v>779.52000000000032</c:v>
                </c:pt>
                <c:pt idx="97">
                  <c:v>787.64000000000033</c:v>
                </c:pt>
                <c:pt idx="98">
                  <c:v>795.76000000000033</c:v>
                </c:pt>
                <c:pt idx="99">
                  <c:v>803.88000000000034</c:v>
                </c:pt>
                <c:pt idx="100">
                  <c:v>812.00000000000034</c:v>
                </c:pt>
              </c:numCache>
            </c:numRef>
          </c:xVal>
          <c:yVal>
            <c:numRef>
              <c:f>'Continuous Infusion'!$B$2:$B$102</c:f>
              <c:numCache>
                <c:formatCode>0.00E+00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0"/>
          <c:extLst>
            <c:ext xmlns:c16="http://schemas.microsoft.com/office/drawing/2014/chart" uri="{C3380CC4-5D6E-409C-BE32-E72D297353CC}">
              <c16:uniqueId val="{00000002-57FF-3F45-B087-56A8978EF2B9}"/>
            </c:ext>
          </c:extLst>
        </c:ser>
        <c:ser>
          <c:idx val="3"/>
          <c:order val="3"/>
          <c:tx>
            <c:v>Loading Dose 2</c:v>
          </c:tx>
          <c:spPr>
            <a:ln w="25400">
              <a:solidFill>
                <a:srgbClr val="FF99CC"/>
              </a:solidFill>
              <a:prstDash val="solid"/>
            </a:ln>
          </c:spPr>
          <c:marker>
            <c:symbol val="none"/>
          </c:marker>
          <c:xVal>
            <c:numRef>
              <c:f>'Continuous Infusion'!$A$2:$A$102</c:f>
              <c:numCache>
                <c:formatCode>0.00</c:formatCode>
                <c:ptCount val="101"/>
                <c:pt idx="0">
                  <c:v>0</c:v>
                </c:pt>
                <c:pt idx="1">
                  <c:v>8.1199999999999992</c:v>
                </c:pt>
                <c:pt idx="2">
                  <c:v>16.239999999999998</c:v>
                </c:pt>
                <c:pt idx="3">
                  <c:v>24.36</c:v>
                </c:pt>
                <c:pt idx="4">
                  <c:v>32.479999999999997</c:v>
                </c:pt>
                <c:pt idx="5">
                  <c:v>40.599999999999994</c:v>
                </c:pt>
                <c:pt idx="6">
                  <c:v>48.719999999999992</c:v>
                </c:pt>
                <c:pt idx="7">
                  <c:v>56.839999999999989</c:v>
                </c:pt>
                <c:pt idx="8">
                  <c:v>64.959999999999994</c:v>
                </c:pt>
                <c:pt idx="9">
                  <c:v>73.08</c:v>
                </c:pt>
                <c:pt idx="10">
                  <c:v>81.2</c:v>
                </c:pt>
                <c:pt idx="11">
                  <c:v>89.320000000000007</c:v>
                </c:pt>
                <c:pt idx="12">
                  <c:v>97.440000000000012</c:v>
                </c:pt>
                <c:pt idx="13">
                  <c:v>105.56000000000002</c:v>
                </c:pt>
                <c:pt idx="14">
                  <c:v>113.68000000000002</c:v>
                </c:pt>
                <c:pt idx="15">
                  <c:v>121.80000000000003</c:v>
                </c:pt>
                <c:pt idx="16">
                  <c:v>129.92000000000002</c:v>
                </c:pt>
                <c:pt idx="17">
                  <c:v>138.04000000000002</c:v>
                </c:pt>
                <c:pt idx="18">
                  <c:v>146.16000000000003</c:v>
                </c:pt>
                <c:pt idx="19">
                  <c:v>154.28000000000003</c:v>
                </c:pt>
                <c:pt idx="20">
                  <c:v>162.40000000000003</c:v>
                </c:pt>
                <c:pt idx="21">
                  <c:v>170.52000000000004</c:v>
                </c:pt>
                <c:pt idx="22">
                  <c:v>178.64000000000004</c:v>
                </c:pt>
                <c:pt idx="23">
                  <c:v>186.76000000000005</c:v>
                </c:pt>
                <c:pt idx="24">
                  <c:v>194.88000000000005</c:v>
                </c:pt>
                <c:pt idx="25">
                  <c:v>203.00000000000006</c:v>
                </c:pt>
                <c:pt idx="26">
                  <c:v>211.12000000000006</c:v>
                </c:pt>
                <c:pt idx="27">
                  <c:v>219.24000000000007</c:v>
                </c:pt>
                <c:pt idx="28">
                  <c:v>227.36000000000007</c:v>
                </c:pt>
                <c:pt idx="29">
                  <c:v>235.48000000000008</c:v>
                </c:pt>
                <c:pt idx="30">
                  <c:v>243.60000000000008</c:v>
                </c:pt>
                <c:pt idx="31">
                  <c:v>251.72000000000008</c:v>
                </c:pt>
                <c:pt idx="32">
                  <c:v>259.84000000000009</c:v>
                </c:pt>
                <c:pt idx="33">
                  <c:v>267.96000000000009</c:v>
                </c:pt>
                <c:pt idx="34">
                  <c:v>276.0800000000001</c:v>
                </c:pt>
                <c:pt idx="35">
                  <c:v>284.2000000000001</c:v>
                </c:pt>
                <c:pt idx="36">
                  <c:v>292.32000000000011</c:v>
                </c:pt>
                <c:pt idx="37">
                  <c:v>300.44000000000011</c:v>
                </c:pt>
                <c:pt idx="38">
                  <c:v>308.56000000000012</c:v>
                </c:pt>
                <c:pt idx="39">
                  <c:v>316.68000000000012</c:v>
                </c:pt>
                <c:pt idx="40">
                  <c:v>324.80000000000013</c:v>
                </c:pt>
                <c:pt idx="41">
                  <c:v>332.92000000000013</c:v>
                </c:pt>
                <c:pt idx="42">
                  <c:v>341.04000000000013</c:v>
                </c:pt>
                <c:pt idx="43">
                  <c:v>349.16000000000014</c:v>
                </c:pt>
                <c:pt idx="44">
                  <c:v>357.28000000000014</c:v>
                </c:pt>
                <c:pt idx="45">
                  <c:v>365.40000000000015</c:v>
                </c:pt>
                <c:pt idx="46">
                  <c:v>373.52000000000015</c:v>
                </c:pt>
                <c:pt idx="47">
                  <c:v>381.64000000000016</c:v>
                </c:pt>
                <c:pt idx="48">
                  <c:v>389.76000000000016</c:v>
                </c:pt>
                <c:pt idx="49">
                  <c:v>397.88000000000017</c:v>
                </c:pt>
                <c:pt idx="50">
                  <c:v>406.00000000000017</c:v>
                </c:pt>
                <c:pt idx="51">
                  <c:v>414.12000000000018</c:v>
                </c:pt>
                <c:pt idx="52">
                  <c:v>422.24000000000018</c:v>
                </c:pt>
                <c:pt idx="53">
                  <c:v>430.36000000000018</c:v>
                </c:pt>
                <c:pt idx="54">
                  <c:v>438.48000000000019</c:v>
                </c:pt>
                <c:pt idx="55">
                  <c:v>446.60000000000019</c:v>
                </c:pt>
                <c:pt idx="56">
                  <c:v>454.7200000000002</c:v>
                </c:pt>
                <c:pt idx="57">
                  <c:v>462.8400000000002</c:v>
                </c:pt>
                <c:pt idx="58">
                  <c:v>470.96000000000021</c:v>
                </c:pt>
                <c:pt idx="59">
                  <c:v>479.08000000000021</c:v>
                </c:pt>
                <c:pt idx="60">
                  <c:v>487.20000000000022</c:v>
                </c:pt>
                <c:pt idx="61">
                  <c:v>495.32000000000022</c:v>
                </c:pt>
                <c:pt idx="62">
                  <c:v>503.44000000000023</c:v>
                </c:pt>
                <c:pt idx="63">
                  <c:v>511.56000000000023</c:v>
                </c:pt>
                <c:pt idx="64">
                  <c:v>519.68000000000018</c:v>
                </c:pt>
                <c:pt idx="65">
                  <c:v>527.80000000000018</c:v>
                </c:pt>
                <c:pt idx="66">
                  <c:v>535.92000000000019</c:v>
                </c:pt>
                <c:pt idx="67">
                  <c:v>544.04000000000019</c:v>
                </c:pt>
                <c:pt idx="68">
                  <c:v>552.1600000000002</c:v>
                </c:pt>
                <c:pt idx="69">
                  <c:v>560.2800000000002</c:v>
                </c:pt>
                <c:pt idx="70">
                  <c:v>568.4000000000002</c:v>
                </c:pt>
                <c:pt idx="71">
                  <c:v>576.52000000000021</c:v>
                </c:pt>
                <c:pt idx="72">
                  <c:v>584.64000000000021</c:v>
                </c:pt>
                <c:pt idx="73">
                  <c:v>592.76000000000022</c:v>
                </c:pt>
                <c:pt idx="74">
                  <c:v>600.88000000000022</c:v>
                </c:pt>
                <c:pt idx="75">
                  <c:v>609.00000000000023</c:v>
                </c:pt>
                <c:pt idx="76">
                  <c:v>617.12000000000023</c:v>
                </c:pt>
                <c:pt idx="77">
                  <c:v>625.24000000000024</c:v>
                </c:pt>
                <c:pt idx="78">
                  <c:v>633.36000000000024</c:v>
                </c:pt>
                <c:pt idx="79">
                  <c:v>641.48000000000025</c:v>
                </c:pt>
                <c:pt idx="80">
                  <c:v>649.60000000000025</c:v>
                </c:pt>
                <c:pt idx="81">
                  <c:v>657.72000000000025</c:v>
                </c:pt>
                <c:pt idx="82">
                  <c:v>665.84000000000026</c:v>
                </c:pt>
                <c:pt idx="83">
                  <c:v>673.96000000000026</c:v>
                </c:pt>
                <c:pt idx="84">
                  <c:v>682.08000000000027</c:v>
                </c:pt>
                <c:pt idx="85">
                  <c:v>690.20000000000027</c:v>
                </c:pt>
                <c:pt idx="86">
                  <c:v>698.32000000000028</c:v>
                </c:pt>
                <c:pt idx="87">
                  <c:v>706.44000000000028</c:v>
                </c:pt>
                <c:pt idx="88">
                  <c:v>714.56000000000029</c:v>
                </c:pt>
                <c:pt idx="89">
                  <c:v>722.68000000000029</c:v>
                </c:pt>
                <c:pt idx="90">
                  <c:v>730.8000000000003</c:v>
                </c:pt>
                <c:pt idx="91">
                  <c:v>738.9200000000003</c:v>
                </c:pt>
                <c:pt idx="92">
                  <c:v>747.0400000000003</c:v>
                </c:pt>
                <c:pt idx="93">
                  <c:v>755.16000000000031</c:v>
                </c:pt>
                <c:pt idx="94">
                  <c:v>763.28000000000031</c:v>
                </c:pt>
                <c:pt idx="95">
                  <c:v>771.40000000000032</c:v>
                </c:pt>
                <c:pt idx="96">
                  <c:v>779.52000000000032</c:v>
                </c:pt>
                <c:pt idx="97">
                  <c:v>787.64000000000033</c:v>
                </c:pt>
                <c:pt idx="98">
                  <c:v>795.76000000000033</c:v>
                </c:pt>
                <c:pt idx="99">
                  <c:v>803.88000000000034</c:v>
                </c:pt>
                <c:pt idx="100">
                  <c:v>812.00000000000034</c:v>
                </c:pt>
              </c:numCache>
            </c:numRef>
          </c:xVal>
          <c:yVal>
            <c:numRef>
              <c:f>'Continuous Infusion'!$C$2:$C$102</c:f>
              <c:numCache>
                <c:formatCode>0.00E+00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0"/>
          <c:extLst>
            <c:ext xmlns:c16="http://schemas.microsoft.com/office/drawing/2014/chart" uri="{C3380CC4-5D6E-409C-BE32-E72D297353CC}">
              <c16:uniqueId val="{00000003-57FF-3F45-B087-56A8978EF2B9}"/>
            </c:ext>
          </c:extLst>
        </c:ser>
        <c:dLbls>
          <c:showLegendKey val="0"/>
          <c:showVal val="0"/>
          <c:showCatName val="0"/>
          <c:showSerName val="0"/>
          <c:showPercent val="0"/>
          <c:showBubbleSize val="0"/>
        </c:dLbls>
        <c:axId val="-907491888"/>
        <c:axId val="-906910832"/>
      </c:scatterChart>
      <c:valAx>
        <c:axId val="-907491888"/>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Verdana"/>
                <a:ea typeface="Verdana"/>
                <a:cs typeface="Verdana"/>
              </a:defRPr>
            </a:pPr>
            <a:endParaRPr lang="en-US"/>
          </a:p>
        </c:txPr>
        <c:crossAx val="-906910832"/>
        <c:crosses val="autoZero"/>
        <c:crossBetween val="midCat"/>
      </c:valAx>
      <c:valAx>
        <c:axId val="-906910832"/>
        <c:scaling>
          <c:orientation val="minMax"/>
        </c:scaling>
        <c:delete val="0"/>
        <c:axPos val="l"/>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Verdana"/>
                <a:ea typeface="Verdana"/>
                <a:cs typeface="Verdana"/>
              </a:defRPr>
            </a:pPr>
            <a:endParaRPr lang="en-US"/>
          </a:p>
        </c:txPr>
        <c:crossAx val="-907491888"/>
        <c:crosses val="autoZero"/>
        <c:crossBetween val="midCat"/>
      </c:valAx>
      <c:spPr>
        <a:noFill/>
        <a:ln w="25400">
          <a:noFill/>
        </a:ln>
      </c:spPr>
    </c:plotArea>
    <c:legend>
      <c:legendPos val="r"/>
      <c:layout>
        <c:manualLayout>
          <c:xMode val="edge"/>
          <c:yMode val="edge"/>
          <c:x val="0.74053119780482002"/>
          <c:y val="0.02"/>
          <c:w val="0.23484878310665699"/>
          <c:h val="0.22800062992126"/>
        </c:manualLayout>
      </c:layout>
      <c:overlay val="0"/>
      <c:spPr>
        <a:solidFill>
          <a:srgbClr val="FFFFFF"/>
        </a:solidFill>
        <a:ln w="25400">
          <a:noFill/>
        </a:ln>
      </c:spPr>
      <c:txPr>
        <a:bodyPr/>
        <a:lstStyle/>
        <a:p>
          <a:pPr>
            <a:defRPr sz="94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Verdana"/>
          <a:ea typeface="Verdana"/>
          <a:cs typeface="Verdana"/>
        </a:defRPr>
      </a:pPr>
      <a:endParaRPr lang="en-US"/>
    </a:p>
  </c:txPr>
  <c:printSettings>
    <c:headerFooter/>
    <c:pageMargins b="1" l="0.75" r="0.75" t="1" header="0.5" footer="0.5"/>
    <c:pageSetup/>
  </c:printSettings>
</c:chartSpace>
</file>

<file path=xl/ctrlProps/ctrlProp1.xml><?xml version="1.0" encoding="utf-8"?>
<formControlPr xmlns="http://schemas.microsoft.com/office/spreadsheetml/2009/9/main" objectType="Scroll" dx="16" fmlaLink="G15" horiz="1" inc="2" max="9000" page="10" val="5535"/>
</file>

<file path=xl/ctrlProps/ctrlProp2.xml><?xml version="1.0" encoding="utf-8"?>
<formControlPr xmlns="http://schemas.microsoft.com/office/spreadsheetml/2009/9/main" objectType="Scroll" dx="16" fmlaLink="J15" horiz="1" inc="2" max="9000" page="10" val="4632"/>
</file>

<file path=xl/ctrlProps/ctrlProp3.xml><?xml version="1.0" encoding="utf-8"?>
<formControlPr xmlns="http://schemas.microsoft.com/office/spreadsheetml/2009/9/main" objectType="Scroll" dx="16" fmlaLink="G18" horiz="1" max="3000" page="100" val="1477"/>
</file>

<file path=xl/ctrlProps/ctrlProp4.xml><?xml version="1.0" encoding="utf-8"?>
<formControlPr xmlns="http://schemas.microsoft.com/office/spreadsheetml/2009/9/main" objectType="Scroll" dx="16" fmlaLink="J18" horiz="1" max="3000" page="100" val="1477"/>
</file>

<file path=xl/ctrlProps/ctrlProp5.xml><?xml version="1.0" encoding="utf-8"?>
<formControlPr xmlns="http://schemas.microsoft.com/office/spreadsheetml/2009/9/main" objectType="Scroll" dx="16" fmlaLink="G21" horiz="1" max="3000" page="10" val="2825"/>
</file>

<file path=xl/ctrlProps/ctrlProp6.xml><?xml version="1.0" encoding="utf-8"?>
<formControlPr xmlns="http://schemas.microsoft.com/office/spreadsheetml/2009/9/main" objectType="Scroll" dx="16" fmlaLink="J21" horiz="1" max="3000" page="10" val="2524"/>
</file>

<file path=xl/ctrlProps/ctrlProp7.xml><?xml version="1.0" encoding="utf-8"?>
<formControlPr xmlns="http://schemas.microsoft.com/office/spreadsheetml/2009/9/main" objectType="Scroll" dx="16" fmlaLink="J24" horiz="1" max="600" page="100" val="500"/>
</file>

<file path=xl/ctrlProps/ctrlProp8.xml><?xml version="1.0" encoding="utf-8"?>
<formControlPr xmlns="http://schemas.microsoft.com/office/spreadsheetml/2009/9/main" objectType="Scroll" dx="16" fmlaLink="G27" horiz="1" max="3000" page="10" val="0"/>
</file>

<file path=xl/ctrlProps/ctrlProp9.xml><?xml version="1.0" encoding="utf-8"?>
<formControlPr xmlns="http://schemas.microsoft.com/office/spreadsheetml/2009/9/main" objectType="Scroll" dx="16" fmlaLink="J27" horiz="1" max="3000" page="10" val="0"/>
</file>

<file path=xl/ctrlProps/ctrlProp10.xml><?xml version="1.0" encoding="utf-8"?>
<formControlPr xmlns="http://schemas.microsoft.com/office/spreadsheetml/2009/9/main" objectType="Scroll" dx="16" fmlaLink="G24" horiz="1" max="600" page="100" val="400"/>
</file>

<file path=xl/ctrlProps/ctrlProp11.xml><?xml version="1.0" encoding="utf-8"?>
<formControlPr xmlns="http://schemas.microsoft.com/office/spreadsheetml/2009/9/main" objectType="Drop" dropLines="95" dropStyle="combo" dx="16" fmlaLink="F5" fmlaRange="$F$2:$F$4" sel="3" val="0"/>
</file>

<file path=xl/ctrlProps/ctrlProp12.xml><?xml version="1.0" encoding="utf-8"?>
<formControlPr xmlns="http://schemas.microsoft.com/office/spreadsheetml/2009/9/main" objectType="Drop" dropLines="95" dropStyle="combo" dx="16" fmlaLink="$G$5" fmlaRange="$G$2:$G$3" sel="2" val="0"/>
</file>

<file path=xl/ctrlProps/ctrlProp13.xml><?xml version="1.0" encoding="utf-8"?>
<formControlPr xmlns="http://schemas.microsoft.com/office/spreadsheetml/2009/9/main" objectType="Drop" dropLines="95" dropStyle="combo" dx="16" fmlaLink="$J$5" fmlaRange="$J$2:$J$3"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177800</xdr:colOff>
      <xdr:row>29</xdr:row>
      <xdr:rowOff>165100</xdr:rowOff>
    </xdr:from>
    <xdr:to>
      <xdr:col>19</xdr:col>
      <xdr:colOff>63500</xdr:colOff>
      <xdr:row>49</xdr:row>
      <xdr:rowOff>12700</xdr:rowOff>
    </xdr:to>
    <xdr:graphicFrame macro="">
      <xdr:nvGraphicFramePr>
        <xdr:cNvPr id="1111" name="Chart 46">
          <a:extLst>
            <a:ext uri="{FF2B5EF4-FFF2-40B4-BE49-F238E27FC236}">
              <a16:creationId xmlns:a16="http://schemas.microsoft.com/office/drawing/2014/main" id="{00000000-0008-0000-0000-000057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12700</xdr:colOff>
      <xdr:row>0</xdr:row>
      <xdr:rowOff>76200</xdr:rowOff>
    </xdr:from>
    <xdr:to>
      <xdr:col>20</xdr:col>
      <xdr:colOff>0</xdr:colOff>
      <xdr:row>10</xdr:row>
      <xdr:rowOff>152400</xdr:rowOff>
    </xdr:to>
    <xdr:sp macro="" textlink="">
      <xdr:nvSpPr>
        <xdr:cNvPr id="1090" name="Text Box 66">
          <a:extLst>
            <a:ext uri="{FF2B5EF4-FFF2-40B4-BE49-F238E27FC236}">
              <a16:creationId xmlns:a16="http://schemas.microsoft.com/office/drawing/2014/main" id="{00000000-0008-0000-0000-000042040000}"/>
            </a:ext>
          </a:extLst>
        </xdr:cNvPr>
        <xdr:cNvSpPr txBox="1">
          <a:spLocks noChangeArrowheads="1"/>
        </xdr:cNvSpPr>
      </xdr:nvSpPr>
      <xdr:spPr bwMode="auto">
        <a:xfrm>
          <a:off x="457200" y="76200"/>
          <a:ext cx="10109200" cy="1892300"/>
        </a:xfrm>
        <a:prstGeom prst="rect">
          <a:avLst/>
        </a:prstGeom>
        <a:solidFill>
          <a:srgbClr val="FFFFFF"/>
        </a:solidFill>
        <a:ln w="38100">
          <a:solidFill>
            <a:srgbClr val="969696"/>
          </a:solidFill>
          <a:miter lim="800000"/>
          <a:headEnd/>
          <a:tailEnd/>
        </a:ln>
      </xdr:spPr>
      <xdr:txBody>
        <a:bodyPr vertOverflow="clip" wrap="square" lIns="36576" tIns="22860" rIns="0" bIns="0" anchor="t" upright="1"/>
        <a:lstStyle/>
        <a:p>
          <a:pPr algn="l" rtl="0">
            <a:defRPr sz="1000"/>
          </a:pPr>
          <a:r>
            <a:rPr lang="en-US" sz="1350" b="1" i="0" u="none" strike="noStrike" baseline="0">
              <a:solidFill>
                <a:srgbClr val="000000"/>
              </a:solidFill>
              <a:latin typeface="Verdana"/>
              <a:ea typeface="Verdana"/>
              <a:cs typeface="Verdana"/>
            </a:rPr>
            <a:t>Continuous Infusion Kinetics </a:t>
          </a:r>
          <a:r>
            <a:rPr lang="en-US" sz="1350" b="0" i="0" u="none" strike="noStrike" baseline="0">
              <a:solidFill>
                <a:srgbClr val="000000"/>
              </a:solidFill>
              <a:latin typeface="Verdana"/>
              <a:ea typeface="Verdana"/>
              <a:cs typeface="Verdana"/>
            </a:rPr>
            <a:t>— This simulator is provided to allow you to experiment with the results of changing infusion rate, duration, and loading dose, as well as the effects of individual differences in total Clearance and Volume of Distribution. Plotted curves show the time course of  blood plasma level of total drug (infused plus loading dose), as well as the time course of elimination of the loading dose.</a:t>
          </a:r>
        </a:p>
        <a:p>
          <a:pPr algn="l" rtl="0">
            <a:defRPr sz="1000"/>
          </a:pPr>
          <a:r>
            <a:rPr lang="en-US" sz="1350" b="0" i="1" u="none" strike="noStrike" baseline="0">
              <a:solidFill>
                <a:srgbClr val="000000"/>
              </a:solidFill>
              <a:latin typeface="Verdana"/>
              <a:ea typeface="Verdana"/>
              <a:cs typeface="Verdana"/>
            </a:rPr>
            <a:t>How to use it:</a:t>
          </a:r>
          <a:r>
            <a:rPr lang="en-US" sz="1350" b="0" i="0" u="none" strike="noStrike" baseline="0">
              <a:solidFill>
                <a:srgbClr val="000000"/>
              </a:solidFill>
              <a:latin typeface="Verdana"/>
              <a:ea typeface="Verdana"/>
              <a:cs typeface="Verdana"/>
            </a:rPr>
            <a:t> Adjust the parameters (highlighted in  yellow) infusion rate ko, the volume of distribution Vd, the total clearance Cltot, the duration of the infusion Tinf, and the loading dose L.D. by moving the sliders above them. Units of weight (g, mg, µg), time (sec, min, hr), and volume (ml, L) can be set using the drop down menus; other units will change to match, except for Vd which is always in liters. Two different drugs, conditions, or infusion regimens can be compared.</a:t>
          </a:r>
        </a:p>
      </xdr:txBody>
    </xdr:sp>
    <xdr:clientData/>
  </xdr:twoCellAnchor>
  <xdr:twoCellAnchor>
    <xdr:from>
      <xdr:col>17</xdr:col>
      <xdr:colOff>368300</xdr:colOff>
      <xdr:row>20</xdr:row>
      <xdr:rowOff>88900</xdr:rowOff>
    </xdr:from>
    <xdr:to>
      <xdr:col>19</xdr:col>
      <xdr:colOff>88900</xdr:colOff>
      <xdr:row>22</xdr:row>
      <xdr:rowOff>0</xdr:rowOff>
    </xdr:to>
    <xdr:sp macro="" textlink="">
      <xdr:nvSpPr>
        <xdr:cNvPr id="1093" name="Text Box 69">
          <a:extLst>
            <a:ext uri="{FF2B5EF4-FFF2-40B4-BE49-F238E27FC236}">
              <a16:creationId xmlns:a16="http://schemas.microsoft.com/office/drawing/2014/main" id="{00000000-0008-0000-0000-000045040000}"/>
            </a:ext>
          </a:extLst>
        </xdr:cNvPr>
        <xdr:cNvSpPr txBox="1">
          <a:spLocks noChangeArrowheads="1"/>
        </xdr:cNvSpPr>
      </xdr:nvSpPr>
      <xdr:spPr bwMode="auto">
        <a:xfrm>
          <a:off x="9982200" y="3848100"/>
          <a:ext cx="279400" cy="3429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Verdana"/>
              <a:ea typeface="Verdana"/>
              <a:cs typeface="Verdana"/>
            </a:rPr>
            <a:t>-1</a:t>
          </a:r>
        </a:p>
      </xdr:txBody>
    </xdr:sp>
    <xdr:clientData/>
  </xdr:twoCellAnchor>
  <mc:AlternateContent xmlns:mc="http://schemas.openxmlformats.org/markup-compatibility/2006">
    <mc:Choice xmlns:a14="http://schemas.microsoft.com/office/drawing/2010/main" Requires="a14">
      <xdr:twoCellAnchor editAs="oneCell">
        <xdr:from>
          <xdr:col>5</xdr:col>
          <xdr:colOff>939800</xdr:colOff>
          <xdr:row>14</xdr:row>
          <xdr:rowOff>0</xdr:rowOff>
        </xdr:from>
        <xdr:to>
          <xdr:col>7</xdr:col>
          <xdr:colOff>165100</xdr:colOff>
          <xdr:row>15</xdr:row>
          <xdr:rowOff>25400</xdr:rowOff>
        </xdr:to>
        <xdr:sp macro="" textlink="">
          <xdr:nvSpPr>
            <xdr:cNvPr id="1025" name="Scroll Bar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139700</xdr:rowOff>
        </xdr:from>
        <xdr:to>
          <xdr:col>10</xdr:col>
          <xdr:colOff>190500</xdr:colOff>
          <xdr:row>15</xdr:row>
          <xdr:rowOff>0</xdr:rowOff>
        </xdr:to>
        <xdr:sp macro="" textlink="">
          <xdr:nvSpPr>
            <xdr:cNvPr id="1027" name="Scroll Bar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177800</xdr:colOff>
          <xdr:row>18</xdr:row>
          <xdr:rowOff>25400</xdr:rowOff>
        </xdr:to>
        <xdr:sp macro="" textlink="">
          <xdr:nvSpPr>
            <xdr:cNvPr id="1028" name="Scroll Bar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114300</xdr:rowOff>
        </xdr:from>
        <xdr:to>
          <xdr:col>10</xdr:col>
          <xdr:colOff>190500</xdr:colOff>
          <xdr:row>18</xdr:row>
          <xdr:rowOff>12700</xdr:rowOff>
        </xdr:to>
        <xdr:sp macro="" textlink="">
          <xdr:nvSpPr>
            <xdr:cNvPr id="1032" name="Scroll Bar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19</xdr:row>
          <xdr:rowOff>127000</xdr:rowOff>
        </xdr:from>
        <xdr:to>
          <xdr:col>7</xdr:col>
          <xdr:colOff>165100</xdr:colOff>
          <xdr:row>20</xdr:row>
          <xdr:rowOff>152400</xdr:rowOff>
        </xdr:to>
        <xdr:sp macro="" textlink="">
          <xdr:nvSpPr>
            <xdr:cNvPr id="1033" name="Scroll Bar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19</xdr:row>
          <xdr:rowOff>127000</xdr:rowOff>
        </xdr:from>
        <xdr:to>
          <xdr:col>10</xdr:col>
          <xdr:colOff>203200</xdr:colOff>
          <xdr:row>21</xdr:row>
          <xdr:rowOff>25400</xdr:rowOff>
        </xdr:to>
        <xdr:sp macro="" textlink="">
          <xdr:nvSpPr>
            <xdr:cNvPr id="1034" name="Scroll Bar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23</xdr:row>
          <xdr:rowOff>12700</xdr:rowOff>
        </xdr:from>
        <xdr:to>
          <xdr:col>10</xdr:col>
          <xdr:colOff>190500</xdr:colOff>
          <xdr:row>24</xdr:row>
          <xdr:rowOff>50800</xdr:rowOff>
        </xdr:to>
        <xdr:sp macro="" textlink="">
          <xdr:nvSpPr>
            <xdr:cNvPr id="1057" name="Scroll Bar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25</xdr:row>
          <xdr:rowOff>152400</xdr:rowOff>
        </xdr:from>
        <xdr:to>
          <xdr:col>7</xdr:col>
          <xdr:colOff>177800</xdr:colOff>
          <xdr:row>27</xdr:row>
          <xdr:rowOff>12700</xdr:rowOff>
        </xdr:to>
        <xdr:sp macro="" textlink="">
          <xdr:nvSpPr>
            <xdr:cNvPr id="1071" name="Scroll Bar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26</xdr:row>
          <xdr:rowOff>12700</xdr:rowOff>
        </xdr:from>
        <xdr:to>
          <xdr:col>10</xdr:col>
          <xdr:colOff>203200</xdr:colOff>
          <xdr:row>27</xdr:row>
          <xdr:rowOff>38100</xdr:rowOff>
        </xdr:to>
        <xdr:sp macro="" textlink="">
          <xdr:nvSpPr>
            <xdr:cNvPr id="1073" name="Scroll Bar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152400</xdr:rowOff>
        </xdr:from>
        <xdr:to>
          <xdr:col>7</xdr:col>
          <xdr:colOff>139700</xdr:colOff>
          <xdr:row>24</xdr:row>
          <xdr:rowOff>12700</xdr:rowOff>
        </xdr:to>
        <xdr:sp macro="" textlink="">
          <xdr:nvSpPr>
            <xdr:cNvPr id="1092" name="Scroll Bar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15</xdr:row>
          <xdr:rowOff>12700</xdr:rowOff>
        </xdr:from>
        <xdr:to>
          <xdr:col>11</xdr:col>
          <xdr:colOff>0</xdr:colOff>
          <xdr:row>16</xdr:row>
          <xdr:rowOff>0</xdr:rowOff>
        </xdr:to>
        <xdr:sp macro="" textlink="">
          <xdr:nvSpPr>
            <xdr:cNvPr id="1094" name="Drop Dow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25400</xdr:rowOff>
        </xdr:from>
        <xdr:to>
          <xdr:col>12</xdr:col>
          <xdr:colOff>660400</xdr:colOff>
          <xdr:row>16</xdr:row>
          <xdr:rowOff>12700</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21</xdr:row>
          <xdr:rowOff>12700</xdr:rowOff>
        </xdr:from>
        <xdr:to>
          <xdr:col>10</xdr:col>
          <xdr:colOff>622300</xdr:colOff>
          <xdr:row>21</xdr:row>
          <xdr:rowOff>254000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2"/>
  <sheetViews>
    <sheetView showGridLines="0" tabSelected="1" workbookViewId="0">
      <selection activeCell="AP29" sqref="AP29"/>
    </sheetView>
  </sheetViews>
  <sheetFormatPr baseColWidth="10" defaultColWidth="10.6640625" defaultRowHeight="13" x14ac:dyDescent="0.15"/>
  <cols>
    <col min="1" max="1" width="1" style="5" customWidth="1"/>
    <col min="2" max="5" width="1" style="6" customWidth="1"/>
    <col min="6" max="6" width="6" style="2" bestFit="1" customWidth="1"/>
    <col min="7" max="7" width="22.33203125" style="1" customWidth="1"/>
    <col min="8" max="8" width="4.1640625" style="1" customWidth="1"/>
    <col min="9" max="9" width="10.1640625" style="2" hidden="1" customWidth="1"/>
    <col min="10" max="10" width="22.1640625" style="1" customWidth="1"/>
    <col min="11" max="11" width="7.33203125" style="2" customWidth="1"/>
    <col min="12" max="12" width="4" style="1" customWidth="1"/>
    <col min="13" max="13" width="8" style="1" customWidth="1"/>
    <col min="14" max="14" width="3" style="1" customWidth="1"/>
    <col min="15" max="15" width="7.33203125" style="1" customWidth="1"/>
    <col min="16" max="16" width="9.33203125" style="1" customWidth="1"/>
    <col min="17" max="17" width="9" style="1" customWidth="1"/>
    <col min="18" max="18" width="4.33203125" style="1" customWidth="1"/>
    <col min="19" max="19" width="1.83203125" style="1" customWidth="1"/>
    <col min="20" max="20" width="4.33203125" style="1" customWidth="1"/>
    <col min="21" max="21" width="2.6640625" style="1" customWidth="1"/>
    <col min="22" max="22" width="3.1640625" style="1" customWidth="1"/>
    <col min="23" max="16384" width="10.6640625" style="1"/>
  </cols>
  <sheetData>
    <row r="1" spans="1:22" x14ac:dyDescent="0.15">
      <c r="J1" s="2"/>
    </row>
    <row r="2" spans="1:22" ht="14" x14ac:dyDescent="0.15">
      <c r="A2" s="4">
        <v>0</v>
      </c>
      <c r="B2" s="7">
        <f>$K$6*LD_1/(Vd_1*1000)*(EXP(-$A2*Cl_1*$K$6/(Vd_1*1000)))</f>
        <v>0</v>
      </c>
      <c r="C2" s="7">
        <f>$K$6*LD_2/(Vd_2*1000)*(EXP(-$A2*Cl_2*$K$6/(Vd_2*1000)))</f>
        <v>0</v>
      </c>
      <c r="D2" s="7">
        <f>IF($A2&lt;T_1,$K$6*k_01/(Cl_1*$K$6)*(1-EXP(-$A2*Cl_1*$K$6/(Vd_1*1000))),$K$6*k_01/(Cl_1*$K$6)*(1-EXP(-T_1*Cl_1*$K$6/(Vd_1*1000)))*EXP(-($A2-T_1)*Cl_1*$K$6/(Vd_1*1000)))+B2</f>
        <v>0</v>
      </c>
      <c r="E2" s="7">
        <f>IF($A2&lt;T_2,$K$6*k_02/(Cl_2*$K$6)*(1-EXP(-$A2*(Cl_2*$K$6)/(Vd_2*1000))),$K$6*k_02/(Cl_2*$K$6)*(1-EXP(-T_2*(Cl_2*$K$6)/(Vd_2*1000)))*EXP(-($A2-T_2)*(Cl_2*$K$6)/(Vd_2*1000)))+C2</f>
        <v>0</v>
      </c>
      <c r="F2" s="24" t="s">
        <v>23</v>
      </c>
      <c r="G2" s="24" t="s">
        <v>27</v>
      </c>
      <c r="J2" s="2" t="s">
        <v>3</v>
      </c>
      <c r="K2" s="2">
        <v>1000</v>
      </c>
    </row>
    <row r="3" spans="1:22" ht="14" x14ac:dyDescent="0.15">
      <c r="A3" s="4">
        <f>A2+MAX(T_1+5*$P$19,T_2+5*$Q$19)/100</f>
        <v>8.1199999999999992</v>
      </c>
      <c r="B3" s="7">
        <f t="shared" ref="B3:B66" si="0">$K$6*LD_1/(Vd_1*1000)*(EXP(-$A3*Cl_1*$K$6/(Vd_1*1000)))</f>
        <v>0</v>
      </c>
      <c r="C3" s="7">
        <f t="shared" ref="C3:C66" si="1">$K$6*LD_2/(Vd_2*1000)*(EXP(-$A3*Cl_2*$K$6/(Vd_2*1000)))</f>
        <v>0</v>
      </c>
      <c r="D3" s="7">
        <f t="shared" ref="D3:D66" si="2">IF($A3&lt;T_1,$K$6*k_01/(Cl_1*$K$6)*(1-EXP(-$A3*Cl_1*$K$6/(Vd_1*1000))),$K$6*k_01/(Cl_1*$K$6)*(1-EXP(-T_1*Cl_1*$K$6/(Vd_1*1000)))*EXP(-($A3-T_1)*Cl_1*$K$6/(Vd_1*1000)))+B3</f>
        <v>1.7332564688621804E-2</v>
      </c>
      <c r="E3" s="7">
        <f t="shared" ref="E3:E66" si="3">IF($A3&lt;T_2,$K$6*k_02/(Cl_2*$K$6)*(1-EXP(-$A3*(Cl_2*$K$6)/(Vd_2*1000))),$K$6*k_02/(Cl_2*$K$6)*(1-EXP(-T_2*(Cl_2*$K$6)/(Vd_2*1000)))*EXP(-($A3-T_2)*(Cl_2*$K$6)/(Vd_2*1000)))+C3</f>
        <v>9.0577432917714196E-3</v>
      </c>
      <c r="F3" s="24" t="s">
        <v>24</v>
      </c>
      <c r="G3" s="24" t="s">
        <v>6</v>
      </c>
      <c r="J3" s="2" t="s">
        <v>18</v>
      </c>
      <c r="K3" s="2">
        <v>1</v>
      </c>
    </row>
    <row r="4" spans="1:22" ht="14" x14ac:dyDescent="0.15">
      <c r="A4" s="4">
        <f t="shared" ref="A4:A67" si="4">A3+MAX(T_1+5*$P$19,T_2+5*$Q$19)/100</f>
        <v>16.239999999999998</v>
      </c>
      <c r="B4" s="7">
        <f t="shared" si="0"/>
        <v>0</v>
      </c>
      <c r="C4" s="7">
        <f t="shared" si="1"/>
        <v>0</v>
      </c>
      <c r="D4" s="7">
        <f t="shared" si="2"/>
        <v>3.1798285241218555E-2</v>
      </c>
      <c r="E4" s="7">
        <f t="shared" si="3"/>
        <v>1.7332564688621804E-2</v>
      </c>
      <c r="F4" s="24" t="s">
        <v>19</v>
      </c>
      <c r="G4" s="24" t="s">
        <v>25</v>
      </c>
      <c r="J4" s="2"/>
    </row>
    <row r="5" spans="1:22" ht="18" x14ac:dyDescent="0.2">
      <c r="A5" s="4">
        <f t="shared" si="4"/>
        <v>24.36</v>
      </c>
      <c r="B5" s="7">
        <f t="shared" si="0"/>
        <v>0</v>
      </c>
      <c r="C5" s="7">
        <f t="shared" si="1"/>
        <v>0</v>
      </c>
      <c r="D5" s="7">
        <f t="shared" si="2"/>
        <v>4.3871343952673399E-2</v>
      </c>
      <c r="E5" s="7">
        <f t="shared" si="3"/>
        <v>2.4892137414863385E-2</v>
      </c>
      <c r="F5" s="25">
        <v>3</v>
      </c>
      <c r="G5" s="25">
        <v>2</v>
      </c>
      <c r="J5" s="2">
        <v>2</v>
      </c>
      <c r="K5" s="1">
        <v>2</v>
      </c>
    </row>
    <row r="6" spans="1:22" ht="18" x14ac:dyDescent="0.2">
      <c r="A6" s="4">
        <f t="shared" si="4"/>
        <v>32.479999999999997</v>
      </c>
      <c r="B6" s="7">
        <f t="shared" si="0"/>
        <v>0</v>
      </c>
      <c r="C6" s="7">
        <f t="shared" si="1"/>
        <v>0</v>
      </c>
      <c r="D6" s="7">
        <f t="shared" si="2"/>
        <v>5.3947492328432711E-2</v>
      </c>
      <c r="E6" s="7">
        <f t="shared" si="3"/>
        <v>3.1798285241218555E-2</v>
      </c>
      <c r="F6" s="25" t="str">
        <f>INDEX($F$2:$F$4,$F$5)</f>
        <v>µg</v>
      </c>
      <c r="G6" s="25" t="str">
        <f>INDEX($G$2:$G$3,$G$5)</f>
        <v>min</v>
      </c>
      <c r="J6" s="25" t="str">
        <f>INDEX($J$2:$J$3,$J$5)</f>
        <v>ml</v>
      </c>
      <c r="K6" s="25">
        <f>INDEX($K$2:$K$3,$J$5)</f>
        <v>1</v>
      </c>
    </row>
    <row r="7" spans="1:22" x14ac:dyDescent="0.15">
      <c r="A7" s="4">
        <f t="shared" si="4"/>
        <v>40.599999999999994</v>
      </c>
      <c r="B7" s="7">
        <f t="shared" si="0"/>
        <v>0</v>
      </c>
      <c r="C7" s="7">
        <f t="shared" si="1"/>
        <v>0</v>
      </c>
      <c r="D7" s="7">
        <f t="shared" si="2"/>
        <v>6.2357023708743728E-2</v>
      </c>
      <c r="E7" s="7">
        <f t="shared" si="3"/>
        <v>3.8107488092579037E-2</v>
      </c>
    </row>
    <row r="8" spans="1:22" x14ac:dyDescent="0.15">
      <c r="A8" s="4">
        <f t="shared" si="4"/>
        <v>48.719999999999992</v>
      </c>
      <c r="B8" s="7">
        <f t="shared" si="0"/>
        <v>0</v>
      </c>
      <c r="C8" s="7">
        <f t="shared" si="1"/>
        <v>0</v>
      </c>
      <c r="D8" s="7">
        <f t="shared" si="2"/>
        <v>6.9375600192449635E-2</v>
      </c>
      <c r="E8" s="7">
        <f t="shared" si="3"/>
        <v>4.3871343952673399E-2</v>
      </c>
    </row>
    <row r="9" spans="1:22" x14ac:dyDescent="0.15">
      <c r="A9" s="4">
        <f t="shared" si="4"/>
        <v>56.839999999999989</v>
      </c>
      <c r="B9" s="7">
        <f t="shared" si="0"/>
        <v>0</v>
      </c>
      <c r="C9" s="7">
        <f t="shared" si="1"/>
        <v>0</v>
      </c>
      <c r="D9" s="7">
        <f t="shared" si="2"/>
        <v>7.5233288763891529E-2</v>
      </c>
      <c r="E9" s="7">
        <f t="shared" si="3"/>
        <v>4.913699084319624E-2</v>
      </c>
    </row>
    <row r="10" spans="1:22" x14ac:dyDescent="0.15">
      <c r="A10" s="4">
        <f t="shared" si="4"/>
        <v>64.959999999999994</v>
      </c>
      <c r="B10" s="7">
        <f t="shared" si="0"/>
        <v>0</v>
      </c>
      <c r="C10" s="7">
        <f t="shared" si="1"/>
        <v>0</v>
      </c>
      <c r="D10" s="7">
        <f t="shared" si="2"/>
        <v>8.0122102824642952E-2</v>
      </c>
      <c r="E10" s="7">
        <f t="shared" si="3"/>
        <v>5.3947492328432711E-2</v>
      </c>
    </row>
    <row r="11" spans="1:22" ht="14" thickBot="1" x14ac:dyDescent="0.2">
      <c r="A11" s="4">
        <f t="shared" si="4"/>
        <v>73.08</v>
      </c>
      <c r="B11" s="7">
        <f t="shared" si="0"/>
        <v>0</v>
      </c>
      <c r="C11" s="7">
        <f t="shared" si="1"/>
        <v>0</v>
      </c>
      <c r="D11" s="7">
        <f t="shared" si="2"/>
        <v>8.420229633938929E-2</v>
      </c>
      <c r="E11" s="7">
        <f t="shared" si="3"/>
        <v>5.8342189698116102E-2</v>
      </c>
    </row>
    <row r="12" spans="1:22" ht="21" thickTop="1" x14ac:dyDescent="0.2">
      <c r="A12" s="4">
        <f t="shared" si="4"/>
        <v>81.2</v>
      </c>
      <c r="B12" s="7">
        <f t="shared" si="0"/>
        <v>0</v>
      </c>
      <c r="C12" s="7">
        <f t="shared" si="1"/>
        <v>0</v>
      </c>
      <c r="D12" s="7">
        <f t="shared" si="2"/>
        <v>8.7607616916302186E-2</v>
      </c>
      <c r="E12" s="7">
        <f t="shared" si="3"/>
        <v>6.2357023708743742E-2</v>
      </c>
      <c r="F12" s="28"/>
      <c r="G12" s="29" t="s">
        <v>14</v>
      </c>
      <c r="H12" s="30"/>
      <c r="I12" s="31"/>
      <c r="J12" s="32" t="s">
        <v>17</v>
      </c>
      <c r="K12" s="33"/>
      <c r="L12" s="34"/>
      <c r="M12" s="35"/>
      <c r="O12" s="53"/>
      <c r="P12" s="54" t="s">
        <v>15</v>
      </c>
      <c r="Q12" s="55" t="s">
        <v>16</v>
      </c>
      <c r="R12" s="34"/>
      <c r="S12" s="34"/>
      <c r="T12" s="35"/>
    </row>
    <row r="13" spans="1:22" x14ac:dyDescent="0.15">
      <c r="A13" s="4">
        <f t="shared" si="4"/>
        <v>89.320000000000007</v>
      </c>
      <c r="B13" s="7">
        <f t="shared" si="0"/>
        <v>0</v>
      </c>
      <c r="C13" s="7">
        <f t="shared" si="1"/>
        <v>0</v>
      </c>
      <c r="D13" s="7">
        <f t="shared" si="2"/>
        <v>9.0449690016422654E-2</v>
      </c>
      <c r="E13" s="7">
        <f t="shared" si="3"/>
        <v>6.6024828514619063E-2</v>
      </c>
      <c r="F13" s="36"/>
      <c r="G13" s="8"/>
      <c r="H13" s="8"/>
      <c r="I13" s="9"/>
      <c r="J13" s="8"/>
      <c r="K13" s="10"/>
      <c r="L13" s="11"/>
      <c r="M13" s="37"/>
      <c r="O13" s="56"/>
      <c r="P13" s="11"/>
      <c r="Q13" s="11"/>
      <c r="R13" s="11"/>
      <c r="S13" s="11"/>
      <c r="T13" s="37"/>
      <c r="U13" s="3"/>
      <c r="V13" s="3"/>
    </row>
    <row r="14" spans="1:22" x14ac:dyDescent="0.15">
      <c r="A14" s="4">
        <f t="shared" si="4"/>
        <v>97.440000000000012</v>
      </c>
      <c r="B14" s="7">
        <f t="shared" si="0"/>
        <v>0</v>
      </c>
      <c r="C14" s="7">
        <f t="shared" si="1"/>
        <v>0</v>
      </c>
      <c r="D14" s="7">
        <f t="shared" si="2"/>
        <v>9.2821678005216027E-2</v>
      </c>
      <c r="E14" s="7">
        <f t="shared" si="3"/>
        <v>6.9375600192449663E-2</v>
      </c>
      <c r="F14" s="36"/>
      <c r="G14" s="8"/>
      <c r="H14" s="8"/>
      <c r="I14" s="9"/>
      <c r="J14" s="8"/>
      <c r="K14" s="10"/>
      <c r="L14" s="11"/>
      <c r="M14" s="37"/>
      <c r="O14" s="56"/>
      <c r="P14" s="11"/>
      <c r="Q14" s="11"/>
      <c r="R14" s="11"/>
      <c r="S14" s="11"/>
      <c r="T14" s="37"/>
      <c r="U14" s="3"/>
      <c r="V14" s="3"/>
    </row>
    <row r="15" spans="1:22" x14ac:dyDescent="0.15">
      <c r="A15" s="4">
        <f t="shared" si="4"/>
        <v>105.56000000000002</v>
      </c>
      <c r="B15" s="7">
        <f t="shared" si="0"/>
        <v>0</v>
      </c>
      <c r="C15" s="7">
        <f t="shared" si="1"/>
        <v>0</v>
      </c>
      <c r="D15" s="7">
        <f t="shared" si="2"/>
        <v>9.480133398899121E-2</v>
      </c>
      <c r="E15" s="7">
        <f t="shared" si="3"/>
        <v>7.2436742055551673E-2</v>
      </c>
      <c r="F15" s="36"/>
      <c r="G15" s="8">
        <v>5535</v>
      </c>
      <c r="H15" s="8"/>
      <c r="I15" s="9"/>
      <c r="J15" s="8">
        <v>4632</v>
      </c>
      <c r="K15" s="10"/>
      <c r="L15" s="11"/>
      <c r="M15" s="37"/>
      <c r="O15" s="56"/>
      <c r="P15" s="11"/>
      <c r="Q15" s="11"/>
      <c r="R15" s="11"/>
      <c r="S15" s="11"/>
      <c r="T15" s="37"/>
      <c r="U15" s="3"/>
      <c r="V15" s="3"/>
    </row>
    <row r="16" spans="1:22" ht="20" x14ac:dyDescent="0.2">
      <c r="A16" s="4">
        <f t="shared" si="4"/>
        <v>113.68000000000002</v>
      </c>
      <c r="B16" s="7">
        <f t="shared" si="0"/>
        <v>0</v>
      </c>
      <c r="C16" s="7">
        <f t="shared" si="1"/>
        <v>0</v>
      </c>
      <c r="D16" s="7">
        <f t="shared" si="2"/>
        <v>9.6453550540092109E-2</v>
      </c>
      <c r="E16" s="7">
        <f t="shared" si="3"/>
        <v>7.5233288763891543E-2</v>
      </c>
      <c r="F16" s="38" t="s">
        <v>7</v>
      </c>
      <c r="G16" s="17">
        <f>ROUND((10^(G15/3000))/10^ROUNDUP(LOG(10^(G15/3000)),0),3)*10^ROUNDUP(LOG(10^(G15/3000)),0)</f>
        <v>70</v>
      </c>
      <c r="H16" s="12"/>
      <c r="I16" s="9" t="s">
        <v>2</v>
      </c>
      <c r="J16" s="17">
        <f>ROUND((10^(J15/3000))/10^ROUNDUP(LOG(10^(J15/3000)),0),3)*10^ROUNDUP(LOG(10^(J15/3000)),0)</f>
        <v>35</v>
      </c>
      <c r="K16" s="13" t="str">
        <f>INDEX($F$2:$F$4,$F$5)</f>
        <v>µg</v>
      </c>
      <c r="L16" s="50" t="s">
        <v>26</v>
      </c>
      <c r="M16" s="39" t="str">
        <f>INDEX($G$2:$G$3,$G$5)</f>
        <v>min</v>
      </c>
      <c r="O16" s="57" t="s">
        <v>11</v>
      </c>
      <c r="P16" s="51">
        <f>IF(k_01=0,0,ROUND($K$6*k_01/(Cl_1*$K$6)/10^(ROUNDUP(LOG($K$6*k_01/(Cl_1*$K$6)),0)),2)*10^(ROUNDUP(LOG($K$6*k_01/(Cl_1*$K$6)),0)))</f>
        <v>0.10500000000000001</v>
      </c>
      <c r="Q16" s="52">
        <f>IF(k_02=0,0,ROUND($K$6*k_02/(Cl_2*$K$6)/10^(ROUNDUP(LOG($K$6*k_02/(Cl_2*$K$6)),0)),2)*10^(ROUNDUP(LOG($K$6*k_02/(Cl_2*$K$6)),0)))</f>
        <v>0.10500000000000001</v>
      </c>
      <c r="R16" s="19" t="str">
        <f>K16</f>
        <v>µg</v>
      </c>
      <c r="S16" s="22" t="s">
        <v>4</v>
      </c>
      <c r="T16" s="58" t="str">
        <f>K22</f>
        <v>ml</v>
      </c>
      <c r="U16" s="3"/>
      <c r="V16" s="3"/>
    </row>
    <row r="17" spans="1:22" x14ac:dyDescent="0.15">
      <c r="A17" s="4">
        <f t="shared" si="4"/>
        <v>121.80000000000003</v>
      </c>
      <c r="B17" s="7">
        <f t="shared" si="0"/>
        <v>0</v>
      </c>
      <c r="C17" s="7">
        <f t="shared" si="1"/>
        <v>0</v>
      </c>
      <c r="D17" s="7">
        <f t="shared" si="2"/>
        <v>9.783248685736376E-2</v>
      </c>
      <c r="E17" s="7">
        <f t="shared" si="3"/>
        <v>7.7788111062784118E-2</v>
      </c>
      <c r="F17" s="36"/>
      <c r="G17" s="8"/>
      <c r="H17" s="8"/>
      <c r="I17" s="9"/>
      <c r="J17" s="8"/>
      <c r="K17" s="10"/>
      <c r="L17" s="11"/>
      <c r="M17" s="37"/>
      <c r="O17" s="59"/>
      <c r="P17" s="23"/>
      <c r="Q17" s="23"/>
      <c r="R17" s="23"/>
      <c r="S17" s="23"/>
      <c r="T17" s="60"/>
      <c r="U17" s="3"/>
      <c r="V17" s="3"/>
    </row>
    <row r="18" spans="1:22" x14ac:dyDescent="0.15">
      <c r="A18" s="4">
        <f t="shared" si="4"/>
        <v>129.92000000000002</v>
      </c>
      <c r="B18" s="7">
        <f t="shared" si="0"/>
        <v>0</v>
      </c>
      <c r="C18" s="7">
        <f t="shared" si="1"/>
        <v>0</v>
      </c>
      <c r="D18" s="7">
        <f t="shared" si="2"/>
        <v>9.8983344089621672E-2</v>
      </c>
      <c r="E18" s="7">
        <f t="shared" si="3"/>
        <v>8.0122102824642952E-2</v>
      </c>
      <c r="F18" s="36"/>
      <c r="G18" s="8">
        <v>1477</v>
      </c>
      <c r="H18" s="8"/>
      <c r="I18" s="9"/>
      <c r="J18" s="8">
        <v>1477</v>
      </c>
      <c r="K18" s="10"/>
      <c r="L18" s="11"/>
      <c r="M18" s="37"/>
      <c r="O18" s="59"/>
      <c r="P18" s="23"/>
      <c r="Q18" s="23"/>
      <c r="R18" s="23"/>
      <c r="S18" s="23"/>
      <c r="T18" s="60"/>
      <c r="U18" s="3"/>
      <c r="V18" s="3"/>
    </row>
    <row r="19" spans="1:22" ht="20" x14ac:dyDescent="0.2">
      <c r="A19" s="4">
        <f t="shared" si="4"/>
        <v>138.04000000000002</v>
      </c>
      <c r="B19" s="7">
        <f t="shared" si="0"/>
        <v>0</v>
      </c>
      <c r="C19" s="7">
        <f t="shared" si="1"/>
        <v>0</v>
      </c>
      <c r="D19" s="7">
        <f t="shared" si="2"/>
        <v>9.9943847016733603E-2</v>
      </c>
      <c r="E19" s="7">
        <f t="shared" si="3"/>
        <v>8.2254351923449681E-2</v>
      </c>
      <c r="F19" s="38" t="s">
        <v>8</v>
      </c>
      <c r="G19" s="17">
        <f>ROUND((10^(G18/1000))/10^ROUNDUP(LOG(10^(G18/1000)),0),3)*10^ROUNDUP(LOG(10^(G18/1000)),0)</f>
        <v>30</v>
      </c>
      <c r="H19" s="12"/>
      <c r="I19" s="9" t="s">
        <v>0</v>
      </c>
      <c r="J19" s="18">
        <f>ROUND((10^(J18/1000))/10^ROUNDUP(LOG(10^(J18/1000)),0),3)*10^ROUNDUP(LOG(10^(J18/1000)),0)</f>
        <v>30</v>
      </c>
      <c r="K19" s="26" t="s">
        <v>3</v>
      </c>
      <c r="L19" s="20"/>
      <c r="M19" s="40"/>
      <c r="O19" s="57" t="s">
        <v>12</v>
      </c>
      <c r="P19" s="51">
        <f>ROUND(LN(2)/P22/10^(ROUNDUP(LOG(LN(2)/P22),0)),3)*10^(ROUNDUP(LOG(LN(2)/P22),0))</f>
        <v>31.1</v>
      </c>
      <c r="Q19" s="52">
        <f>ROUND(LN(2)/Q22/10^(ROUNDUP(LOG(LN(2)/Q22),0)),3)*10^(ROUNDUP(LOG(LN(2)/Q22),0))</f>
        <v>62.4</v>
      </c>
      <c r="R19" s="22" t="str">
        <f>M16</f>
        <v>min</v>
      </c>
      <c r="S19" s="23"/>
      <c r="T19" s="60"/>
      <c r="U19" s="3"/>
      <c r="V19" s="3"/>
    </row>
    <row r="20" spans="1:22" x14ac:dyDescent="0.15">
      <c r="A20" s="4">
        <f t="shared" si="4"/>
        <v>146.16000000000003</v>
      </c>
      <c r="B20" s="7">
        <f t="shared" si="0"/>
        <v>0</v>
      </c>
      <c r="C20" s="7">
        <f t="shared" si="1"/>
        <v>0</v>
      </c>
      <c r="D20" s="7">
        <f t="shared" si="2"/>
        <v>0.10074548065740731</v>
      </c>
      <c r="E20" s="7">
        <f t="shared" si="3"/>
        <v>8.420229633938929E-2</v>
      </c>
      <c r="F20" s="36"/>
      <c r="G20" s="8"/>
      <c r="H20" s="8"/>
      <c r="I20" s="9"/>
      <c r="J20" s="8"/>
      <c r="K20" s="27"/>
      <c r="L20" s="20"/>
      <c r="M20" s="40"/>
      <c r="O20" s="59"/>
      <c r="P20" s="23"/>
      <c r="Q20" s="23"/>
      <c r="R20" s="23"/>
      <c r="S20" s="23"/>
      <c r="T20" s="60"/>
    </row>
    <row r="21" spans="1:22" x14ac:dyDescent="0.15">
      <c r="A21" s="4">
        <f t="shared" si="4"/>
        <v>154.28000000000003</v>
      </c>
      <c r="B21" s="7">
        <f t="shared" si="0"/>
        <v>0</v>
      </c>
      <c r="C21" s="7">
        <f t="shared" si="1"/>
        <v>0</v>
      </c>
      <c r="D21" s="7">
        <f t="shared" si="2"/>
        <v>0.10141452233934367</v>
      </c>
      <c r="E21" s="7">
        <f t="shared" si="3"/>
        <v>8.5981866770308404E-2</v>
      </c>
      <c r="F21" s="36"/>
      <c r="G21" s="8">
        <v>2825</v>
      </c>
      <c r="H21" s="8"/>
      <c r="I21" s="9"/>
      <c r="J21" s="8">
        <v>2524</v>
      </c>
      <c r="K21" s="27"/>
      <c r="L21" s="20"/>
      <c r="M21" s="40"/>
      <c r="O21" s="59"/>
      <c r="P21" s="23"/>
      <c r="Q21" s="23"/>
      <c r="R21" s="23"/>
      <c r="S21" s="23"/>
      <c r="T21" s="60"/>
    </row>
    <row r="22" spans="1:22" ht="21" thickBot="1" x14ac:dyDescent="0.25">
      <c r="A22" s="4">
        <f t="shared" si="4"/>
        <v>162.40000000000003</v>
      </c>
      <c r="B22" s="7">
        <f t="shared" si="0"/>
        <v>0</v>
      </c>
      <c r="C22" s="7">
        <f t="shared" si="1"/>
        <v>0</v>
      </c>
      <c r="D22" s="7">
        <f t="shared" si="2"/>
        <v>0.10197290306272758</v>
      </c>
      <c r="E22" s="7">
        <f t="shared" si="3"/>
        <v>8.76076169163022E-2</v>
      </c>
      <c r="F22" s="38" t="s">
        <v>9</v>
      </c>
      <c r="G22" s="17">
        <f>ROUND((10^(G21/1000))/10^(ROUNDUP(LOG(10^(G21/1000)),0)),3)*10^ROUNDUP(LOG(10^(G21/1000)),0)</f>
        <v>668</v>
      </c>
      <c r="H22" s="12"/>
      <c r="I22" s="9" t="s">
        <v>1</v>
      </c>
      <c r="J22" s="18">
        <f>ROUND((10^(J21/1000))/10^(ROUNDUP(LOG(10^(J21/1000)),0)),3)*10^ROUNDUP(LOG(10^(J21/1000)),0)</f>
        <v>334</v>
      </c>
      <c r="K22" s="25" t="str">
        <f>INDEX($J$2:$J$3,$J$5)</f>
        <v>ml</v>
      </c>
      <c r="L22" s="22" t="s">
        <v>26</v>
      </c>
      <c r="M22" s="39" t="str">
        <f>INDEX($G$2:$G$3,$G$5)</f>
        <v>min</v>
      </c>
      <c r="O22" s="61" t="s">
        <v>20</v>
      </c>
      <c r="P22" s="62">
        <f>ROUND(Cl_1*$K$6/(Vd_1*1000)/10^(ROUNDUP(LOG(Cl_1*$K$6/(Vd_1*1000)),0)),2)*10^(ROUNDUP(LOG(Cl_1*$K$6/(Vd_1*1000)),0))</f>
        <v>2.23E-2</v>
      </c>
      <c r="Q22" s="63">
        <f>ROUND(Cl_2*$K$6/(Vd_2*1000)/10^(ROUNDUP(LOG(Cl_2*$K$6/(Vd_2*1000)),0)),2)*10^(ROUNDUP(LOG(Cl_2*$K$6/(Vd_2*1000)),0))</f>
        <v>1.11E-2</v>
      </c>
      <c r="R22" s="64" t="str">
        <f>M16</f>
        <v>min</v>
      </c>
      <c r="S22" s="64"/>
      <c r="T22" s="65"/>
    </row>
    <row r="23" spans="1:22" ht="14" thickTop="1" x14ac:dyDescent="0.15">
      <c r="A23" s="4">
        <f t="shared" si="4"/>
        <v>170.52000000000004</v>
      </c>
      <c r="B23" s="7">
        <f t="shared" si="0"/>
        <v>0</v>
      </c>
      <c r="C23" s="7">
        <f t="shared" si="1"/>
        <v>0</v>
      </c>
      <c r="D23" s="7">
        <f t="shared" si="2"/>
        <v>0.10243892639231196</v>
      </c>
      <c r="E23" s="7">
        <f t="shared" si="3"/>
        <v>8.9092842502925249E-2</v>
      </c>
      <c r="F23" s="36"/>
      <c r="G23" s="8"/>
      <c r="H23" s="8"/>
      <c r="I23" s="9"/>
      <c r="J23" s="8"/>
      <c r="K23" s="21"/>
      <c r="L23" s="20"/>
      <c r="M23" s="40"/>
    </row>
    <row r="24" spans="1:22" x14ac:dyDescent="0.15">
      <c r="A24" s="4">
        <f t="shared" si="4"/>
        <v>178.64000000000004</v>
      </c>
      <c r="B24" s="7">
        <f t="shared" si="0"/>
        <v>0</v>
      </c>
      <c r="C24" s="7">
        <f t="shared" si="1"/>
        <v>0</v>
      </c>
      <c r="D24" s="7">
        <f t="shared" si="2"/>
        <v>0.10282786844317786</v>
      </c>
      <c r="E24" s="7">
        <f t="shared" si="3"/>
        <v>9.0449690016422668E-2</v>
      </c>
      <c r="F24" s="36"/>
      <c r="G24" s="8">
        <v>400</v>
      </c>
      <c r="H24" s="8"/>
      <c r="I24" s="9"/>
      <c r="J24" s="8">
        <v>500</v>
      </c>
      <c r="K24" s="21"/>
      <c r="L24" s="20"/>
      <c r="M24" s="40"/>
    </row>
    <row r="25" spans="1:22" ht="20" x14ac:dyDescent="0.2">
      <c r="A25" s="4">
        <f t="shared" si="4"/>
        <v>186.76000000000005</v>
      </c>
      <c r="B25" s="7">
        <f t="shared" si="0"/>
        <v>0</v>
      </c>
      <c r="C25" s="7">
        <f t="shared" si="1"/>
        <v>0</v>
      </c>
      <c r="D25" s="7">
        <f t="shared" si="2"/>
        <v>0.10315247862753642</v>
      </c>
      <c r="E25" s="7">
        <f t="shared" si="3"/>
        <v>9.1689256040241363E-2</v>
      </c>
      <c r="F25" s="38" t="s">
        <v>10</v>
      </c>
      <c r="G25" s="17">
        <f>ROUND(G24/10^(ROUNDUP(LOG(G24+0.0001),0)),4)*10^(ROUNDUP(LOG(G24+0.0001),0))</f>
        <v>400</v>
      </c>
      <c r="H25" s="12"/>
      <c r="I25" s="9" t="s">
        <v>5</v>
      </c>
      <c r="J25" s="18">
        <f>ROUND(J24/10^(ROUNDUP(LOG(J24+0.0001),0)),4)*10^(ROUNDUP(LOG(J24+0.0001),0))</f>
        <v>500</v>
      </c>
      <c r="K25" s="13" t="str">
        <f>INDEX($G$2:$G$3,$G$5)</f>
        <v>min</v>
      </c>
      <c r="L25" s="23"/>
      <c r="M25" s="40"/>
    </row>
    <row r="26" spans="1:22" x14ac:dyDescent="0.15">
      <c r="A26" s="4">
        <f t="shared" si="4"/>
        <v>194.88000000000005</v>
      </c>
      <c r="B26" s="7">
        <f t="shared" si="0"/>
        <v>0</v>
      </c>
      <c r="C26" s="7">
        <f t="shared" si="1"/>
        <v>0</v>
      </c>
      <c r="D26" s="7">
        <f t="shared" si="2"/>
        <v>0.10342339757691384</v>
      </c>
      <c r="E26" s="7">
        <f t="shared" si="3"/>
        <v>9.2821678005216027E-2</v>
      </c>
      <c r="F26" s="36"/>
      <c r="G26" s="8"/>
      <c r="H26" s="8"/>
      <c r="I26" s="9"/>
      <c r="J26" s="8"/>
      <c r="K26" s="21"/>
      <c r="L26" s="20"/>
      <c r="M26" s="40"/>
    </row>
    <row r="27" spans="1:22" x14ac:dyDescent="0.15">
      <c r="A27" s="4">
        <f t="shared" si="4"/>
        <v>203.00000000000006</v>
      </c>
      <c r="B27" s="7">
        <f t="shared" si="0"/>
        <v>0</v>
      </c>
      <c r="C27" s="7">
        <f t="shared" si="1"/>
        <v>0</v>
      </c>
      <c r="D27" s="7">
        <f t="shared" si="2"/>
        <v>0.10364950593909231</v>
      </c>
      <c r="E27" s="7">
        <f t="shared" si="3"/>
        <v>9.3856217095603836E-2</v>
      </c>
      <c r="F27" s="41"/>
      <c r="G27" s="14">
        <v>0</v>
      </c>
      <c r="H27" s="14"/>
      <c r="I27" s="15"/>
      <c r="J27" s="14">
        <v>0</v>
      </c>
      <c r="K27" s="21"/>
      <c r="L27" s="20"/>
      <c r="M27" s="40"/>
    </row>
    <row r="28" spans="1:22" ht="20" x14ac:dyDescent="0.2">
      <c r="A28" s="4">
        <f t="shared" si="4"/>
        <v>211.12000000000006</v>
      </c>
      <c r="B28" s="7">
        <f t="shared" si="0"/>
        <v>0</v>
      </c>
      <c r="C28" s="7">
        <f t="shared" si="1"/>
        <v>0</v>
      </c>
      <c r="D28" s="7">
        <f t="shared" si="2"/>
        <v>0.10383821548327342</v>
      </c>
      <c r="E28" s="7">
        <f t="shared" si="3"/>
        <v>9.480133398899121E-2</v>
      </c>
      <c r="F28" s="42" t="s">
        <v>13</v>
      </c>
      <c r="G28" s="17">
        <f>ROUND(G27/10^(ROUNDUP(LOG(G27+0.0001),0)),5)*10^(ROUNDUP(LOG(G27+0.0001),0))</f>
        <v>0</v>
      </c>
      <c r="H28" s="14"/>
      <c r="I28" s="15"/>
      <c r="J28" s="18">
        <f>ROUND(J27/10^(ROUNDUP(LOG(J27+0.0001),0)),5)*10^(ROUNDUP(LOG(J27+0.0001),0))</f>
        <v>0</v>
      </c>
      <c r="K28" s="13" t="str">
        <f>INDEX($F$2:$F$4,$F$5)</f>
        <v>µg</v>
      </c>
      <c r="L28" s="20"/>
      <c r="M28" s="40"/>
    </row>
    <row r="29" spans="1:22" ht="14" thickBot="1" x14ac:dyDescent="0.2">
      <c r="A29" s="4">
        <f t="shared" si="4"/>
        <v>219.24000000000007</v>
      </c>
      <c r="B29" s="7">
        <f t="shared" si="0"/>
        <v>0</v>
      </c>
      <c r="C29" s="7">
        <f t="shared" si="1"/>
        <v>0</v>
      </c>
      <c r="D29" s="7">
        <f t="shared" si="2"/>
        <v>0.1039957120558103</v>
      </c>
      <c r="E29" s="7">
        <f t="shared" si="3"/>
        <v>9.566475804948886E-2</v>
      </c>
      <c r="F29" s="43"/>
      <c r="G29" s="44"/>
      <c r="H29" s="44"/>
      <c r="I29" s="45"/>
      <c r="J29" s="44"/>
      <c r="K29" s="45"/>
      <c r="L29" s="44"/>
      <c r="M29" s="46"/>
    </row>
    <row r="30" spans="1:22" ht="14" thickTop="1" x14ac:dyDescent="0.15">
      <c r="A30" s="4">
        <f t="shared" si="4"/>
        <v>227.36000000000007</v>
      </c>
      <c r="B30" s="7">
        <f t="shared" si="0"/>
        <v>0</v>
      </c>
      <c r="C30" s="7">
        <f t="shared" si="1"/>
        <v>0</v>
      </c>
      <c r="D30" s="7">
        <f t="shared" si="2"/>
        <v>0.10412715835053009</v>
      </c>
      <c r="E30" s="7">
        <f t="shared" si="3"/>
        <v>9.6453550540092109E-2</v>
      </c>
    </row>
    <row r="31" spans="1:22" x14ac:dyDescent="0.15">
      <c r="A31" s="4">
        <f t="shared" si="4"/>
        <v>235.48000000000008</v>
      </c>
      <c r="B31" s="7">
        <f t="shared" si="0"/>
        <v>0</v>
      </c>
      <c r="C31" s="7">
        <f t="shared" si="1"/>
        <v>0</v>
      </c>
      <c r="D31" s="7">
        <f t="shared" si="2"/>
        <v>0.10423686314040109</v>
      </c>
      <c r="E31" s="7">
        <f t="shared" si="3"/>
        <v>9.7174162371170214E-2</v>
      </c>
    </row>
    <row r="32" spans="1:22" x14ac:dyDescent="0.15">
      <c r="A32" s="4">
        <f t="shared" si="4"/>
        <v>243.60000000000008</v>
      </c>
      <c r="B32" s="7">
        <f t="shared" si="0"/>
        <v>0</v>
      </c>
      <c r="C32" s="7">
        <f t="shared" si="1"/>
        <v>0</v>
      </c>
      <c r="D32" s="7">
        <f t="shared" si="2"/>
        <v>0.10432842251791184</v>
      </c>
      <c r="E32" s="7">
        <f t="shared" si="3"/>
        <v>9.783248685736376E-2</v>
      </c>
    </row>
    <row r="33" spans="1:8" x14ac:dyDescent="0.15">
      <c r="A33" s="4">
        <f t="shared" si="4"/>
        <v>251.72000000000008</v>
      </c>
      <c r="B33" s="7">
        <f t="shared" si="0"/>
        <v>0</v>
      </c>
      <c r="C33" s="7">
        <f t="shared" si="1"/>
        <v>0</v>
      </c>
      <c r="D33" s="7">
        <f t="shared" si="2"/>
        <v>0.10440483777398239</v>
      </c>
      <c r="E33" s="7">
        <f t="shared" si="3"/>
        <v>9.8433907914347557E-2</v>
      </c>
    </row>
    <row r="34" spans="1:8" x14ac:dyDescent="0.15">
      <c r="A34" s="4">
        <f t="shared" si="4"/>
        <v>259.84000000000009</v>
      </c>
      <c r="B34" s="7">
        <f t="shared" si="0"/>
        <v>0</v>
      </c>
      <c r="C34" s="7">
        <f t="shared" si="1"/>
        <v>0</v>
      </c>
      <c r="D34" s="7">
        <f t="shared" si="2"/>
        <v>0.10446861377944552</v>
      </c>
      <c r="E34" s="7">
        <f t="shared" si="3"/>
        <v>9.8983344089621686E-2</v>
      </c>
    </row>
    <row r="35" spans="1:8" x14ac:dyDescent="0.15">
      <c r="A35" s="4">
        <f t="shared" si="4"/>
        <v>267.96000000000009</v>
      </c>
      <c r="B35" s="7">
        <f t="shared" si="0"/>
        <v>0</v>
      </c>
      <c r="C35" s="7">
        <f t="shared" si="1"/>
        <v>0</v>
      </c>
      <c r="D35" s="7">
        <f t="shared" si="2"/>
        <v>0.10452184109401579</v>
      </c>
      <c r="E35" s="7">
        <f t="shared" si="3"/>
        <v>9.9485288787424311E-2</v>
      </c>
    </row>
    <row r="36" spans="1:8" ht="14" x14ac:dyDescent="0.15">
      <c r="A36" s="4">
        <f t="shared" si="4"/>
        <v>276.0800000000001</v>
      </c>
      <c r="B36" s="7">
        <f t="shared" si="0"/>
        <v>0</v>
      </c>
      <c r="C36" s="7">
        <f t="shared" si="1"/>
        <v>0</v>
      </c>
      <c r="D36" s="7">
        <f t="shared" si="2"/>
        <v>0.10456626449425521</v>
      </c>
      <c r="E36" s="7">
        <f t="shared" si="3"/>
        <v>9.9943847016733603E-2</v>
      </c>
      <c r="H36" s="48" t="s">
        <v>22</v>
      </c>
    </row>
    <row r="37" spans="1:8" x14ac:dyDescent="0.15">
      <c r="A37" s="4">
        <f t="shared" si="4"/>
        <v>284.2000000000001</v>
      </c>
      <c r="B37" s="7">
        <f t="shared" si="0"/>
        <v>0</v>
      </c>
      <c r="C37" s="7">
        <f t="shared" si="1"/>
        <v>0</v>
      </c>
      <c r="D37" s="7">
        <f t="shared" si="2"/>
        <v>0.10460334016686364</v>
      </c>
      <c r="E37" s="7">
        <f t="shared" si="3"/>
        <v>0.10036276896289181</v>
      </c>
    </row>
    <row r="38" spans="1:8" x14ac:dyDescent="0.15">
      <c r="A38" s="4">
        <f t="shared" si="4"/>
        <v>292.32000000000011</v>
      </c>
      <c r="B38" s="7">
        <f t="shared" si="0"/>
        <v>0</v>
      </c>
      <c r="C38" s="7">
        <f t="shared" si="1"/>
        <v>0</v>
      </c>
      <c r="D38" s="7">
        <f t="shared" si="2"/>
        <v>0.10463428344207353</v>
      </c>
      <c r="E38" s="7">
        <f t="shared" si="3"/>
        <v>0.10074548065740731</v>
      </c>
      <c r="H38" s="16" t="str">
        <f>K16</f>
        <v>µg</v>
      </c>
    </row>
    <row r="39" spans="1:8" x14ac:dyDescent="0.15">
      <c r="A39" s="4">
        <f t="shared" si="4"/>
        <v>300.44000000000011</v>
      </c>
      <c r="B39" s="7">
        <f t="shared" si="0"/>
        <v>0</v>
      </c>
      <c r="C39" s="7">
        <f t="shared" si="1"/>
        <v>0</v>
      </c>
      <c r="D39" s="7">
        <f t="shared" si="2"/>
        <v>0.10466010863183682</v>
      </c>
      <c r="E39" s="7">
        <f t="shared" si="3"/>
        <v>0.10109511199675852</v>
      </c>
      <c r="H39" s="3" t="str">
        <f>K22</f>
        <v>ml</v>
      </c>
    </row>
    <row r="40" spans="1:8" x14ac:dyDescent="0.15">
      <c r="A40" s="4">
        <f t="shared" si="4"/>
        <v>308.56000000000012</v>
      </c>
      <c r="B40" s="7">
        <f t="shared" si="0"/>
        <v>0</v>
      </c>
      <c r="C40" s="7">
        <f t="shared" si="1"/>
        <v>0</v>
      </c>
      <c r="D40" s="7">
        <f t="shared" si="2"/>
        <v>0.10468166227868857</v>
      </c>
      <c r="E40" s="7">
        <f t="shared" si="3"/>
        <v>0.10141452233934367</v>
      </c>
    </row>
    <row r="41" spans="1:8" x14ac:dyDescent="0.15">
      <c r="A41" s="4">
        <f t="shared" si="4"/>
        <v>316.68000000000012</v>
      </c>
      <c r="B41" s="7">
        <f t="shared" si="0"/>
        <v>0</v>
      </c>
      <c r="C41" s="7">
        <f t="shared" si="1"/>
        <v>0</v>
      </c>
      <c r="D41" s="7">
        <f t="shared" si="2"/>
        <v>0.10469965090517563</v>
      </c>
      <c r="E41" s="7">
        <f t="shared" si="3"/>
        <v>0.10170632388991312</v>
      </c>
    </row>
    <row r="42" spans="1:8" x14ac:dyDescent="0.15">
      <c r="A42" s="4">
        <f t="shared" si="4"/>
        <v>324.80000000000013</v>
      </c>
      <c r="B42" s="7">
        <f t="shared" si="0"/>
        <v>0</v>
      </c>
      <c r="C42" s="7">
        <f t="shared" si="1"/>
        <v>0</v>
      </c>
      <c r="D42" s="7">
        <f t="shared" si="2"/>
        <v>0.10471466417346928</v>
      </c>
      <c r="E42" s="7">
        <f t="shared" si="3"/>
        <v>0.10197290306272758</v>
      </c>
    </row>
    <row r="43" spans="1:8" x14ac:dyDescent="0.15">
      <c r="A43" s="4">
        <f t="shared" si="4"/>
        <v>332.92000000000013</v>
      </c>
      <c r="B43" s="7">
        <f t="shared" si="0"/>
        <v>0</v>
      </c>
      <c r="C43" s="7">
        <f t="shared" si="1"/>
        <v>0</v>
      </c>
      <c r="D43" s="7">
        <f t="shared" si="2"/>
        <v>0.10472719421432697</v>
      </c>
      <c r="E43" s="7">
        <f t="shared" si="3"/>
        <v>0.10221643999815427</v>
      </c>
    </row>
    <row r="44" spans="1:8" x14ac:dyDescent="0.15">
      <c r="A44" s="4">
        <f t="shared" si="4"/>
        <v>341.04000000000013</v>
      </c>
      <c r="B44" s="7">
        <f t="shared" si="0"/>
        <v>0</v>
      </c>
      <c r="C44" s="7">
        <f t="shared" si="1"/>
        <v>0</v>
      </c>
      <c r="D44" s="7">
        <f t="shared" si="2"/>
        <v>0.10473765175900175</v>
      </c>
      <c r="E44" s="7">
        <f t="shared" si="3"/>
        <v>0.10243892639231196</v>
      </c>
    </row>
    <row r="45" spans="1:8" x14ac:dyDescent="0.15">
      <c r="A45" s="4">
        <f t="shared" si="4"/>
        <v>349.16000000000014</v>
      </c>
      <c r="B45" s="7">
        <f t="shared" si="0"/>
        <v>0</v>
      </c>
      <c r="C45" s="7">
        <f t="shared" si="1"/>
        <v>0</v>
      </c>
      <c r="D45" s="7">
        <f t="shared" si="2"/>
        <v>0.10474637960289845</v>
      </c>
      <c r="E45" s="7">
        <f t="shared" si="3"/>
        <v>0.10264218178557935</v>
      </c>
    </row>
    <row r="46" spans="1:8" x14ac:dyDescent="0.15">
      <c r="A46" s="4">
        <f t="shared" si="4"/>
        <v>357.28000000000014</v>
      </c>
      <c r="B46" s="7">
        <f t="shared" si="0"/>
        <v>0</v>
      </c>
      <c r="C46" s="7">
        <f t="shared" si="1"/>
        <v>0</v>
      </c>
      <c r="D46" s="7">
        <f t="shared" si="2"/>
        <v>0.10475366384231163</v>
      </c>
      <c r="E46" s="7">
        <f t="shared" si="3"/>
        <v>0.10282786844317786</v>
      </c>
    </row>
    <row r="47" spans="1:8" x14ac:dyDescent="0.15">
      <c r="A47" s="4">
        <f t="shared" si="4"/>
        <v>365.40000000000015</v>
      </c>
      <c r="B47" s="7">
        <f t="shared" si="0"/>
        <v>0</v>
      </c>
      <c r="C47" s="7">
        <f t="shared" si="1"/>
        <v>0</v>
      </c>
      <c r="D47" s="7">
        <f t="shared" si="2"/>
        <v>0.10475974325258254</v>
      </c>
      <c r="E47" s="7">
        <f t="shared" si="3"/>
        <v>0.10299750494952503</v>
      </c>
    </row>
    <row r="48" spans="1:8" x14ac:dyDescent="0.15">
      <c r="A48" s="4">
        <f t="shared" si="4"/>
        <v>373.52000000000015</v>
      </c>
      <c r="B48" s="7">
        <f t="shared" si="0"/>
        <v>0</v>
      </c>
      <c r="C48" s="7">
        <f t="shared" si="1"/>
        <v>0</v>
      </c>
      <c r="D48" s="7">
        <f t="shared" si="2"/>
        <v>0.10476481711508838</v>
      </c>
      <c r="E48" s="7">
        <f t="shared" si="3"/>
        <v>0.10315247862753642</v>
      </c>
    </row>
    <row r="49" spans="1:14" x14ac:dyDescent="0.15">
      <c r="A49" s="4">
        <f t="shared" si="4"/>
        <v>381.64000000000016</v>
      </c>
      <c r="B49" s="7">
        <f t="shared" si="0"/>
        <v>0</v>
      </c>
      <c r="C49" s="7">
        <f t="shared" si="1"/>
        <v>0</v>
      </c>
      <c r="D49" s="7">
        <f t="shared" si="2"/>
        <v>0.10476905174963039</v>
      </c>
      <c r="E49" s="7">
        <f t="shared" si="3"/>
        <v>0.10329405688444307</v>
      </c>
    </row>
    <row r="50" spans="1:14" ht="14" x14ac:dyDescent="0.15">
      <c r="A50" s="4">
        <f t="shared" si="4"/>
        <v>389.76000000000016</v>
      </c>
      <c r="B50" s="7">
        <f t="shared" si="0"/>
        <v>0</v>
      </c>
      <c r="C50" s="7">
        <f t="shared" si="1"/>
        <v>0</v>
      </c>
      <c r="D50" s="7">
        <f t="shared" si="2"/>
        <v>0.10477258596635061</v>
      </c>
      <c r="E50" s="7">
        <f t="shared" si="3"/>
        <v>0.10342339757691384</v>
      </c>
      <c r="M50" s="49" t="s">
        <v>21</v>
      </c>
      <c r="N50" s="47" t="str">
        <f>INDEX($G$2:$G$3,$G$5)</f>
        <v>min</v>
      </c>
    </row>
    <row r="51" spans="1:14" x14ac:dyDescent="0.15">
      <c r="A51" s="4">
        <f t="shared" si="4"/>
        <v>397.88000000000017</v>
      </c>
      <c r="B51" s="7">
        <f t="shared" si="0"/>
        <v>0</v>
      </c>
      <c r="C51" s="7">
        <f t="shared" si="1"/>
        <v>0</v>
      </c>
      <c r="D51" s="7">
        <f t="shared" si="2"/>
        <v>0.1047755356158898</v>
      </c>
      <c r="E51" s="7">
        <f t="shared" si="3"/>
        <v>0.10354155848024973</v>
      </c>
    </row>
    <row r="52" spans="1:14" x14ac:dyDescent="0.15">
      <c r="A52" s="4">
        <f t="shared" si="4"/>
        <v>406.00000000000017</v>
      </c>
      <c r="B52" s="7">
        <f t="shared" si="0"/>
        <v>0</v>
      </c>
      <c r="C52" s="7">
        <f t="shared" si="1"/>
        <v>0</v>
      </c>
      <c r="D52" s="7">
        <f t="shared" si="2"/>
        <v>9.1672904486339662E-2</v>
      </c>
      <c r="E52" s="7">
        <f t="shared" si="3"/>
        <v>0.10364950593909232</v>
      </c>
    </row>
    <row r="53" spans="1:14" x14ac:dyDescent="0.15">
      <c r="A53" s="4">
        <f t="shared" si="4"/>
        <v>414.12000000000018</v>
      </c>
      <c r="B53" s="7">
        <f t="shared" si="0"/>
        <v>0</v>
      </c>
      <c r="C53" s="7">
        <f t="shared" si="1"/>
        <v>0</v>
      </c>
      <c r="D53" s="7">
        <f t="shared" si="2"/>
        <v>7.6510005435885015E-2</v>
      </c>
      <c r="E53" s="7">
        <f t="shared" si="3"/>
        <v>0.10374812277039262</v>
      </c>
    </row>
    <row r="54" spans="1:14" x14ac:dyDescent="0.15">
      <c r="A54" s="4">
        <f t="shared" si="4"/>
        <v>422.24000000000018</v>
      </c>
      <c r="B54" s="7">
        <f t="shared" si="0"/>
        <v>0</v>
      </c>
      <c r="C54" s="7">
        <f t="shared" si="1"/>
        <v>0</v>
      </c>
      <c r="D54" s="7">
        <f t="shared" si="2"/>
        <v>6.3855083076062427E-2</v>
      </c>
      <c r="E54" s="7">
        <f t="shared" si="3"/>
        <v>0.10383821548327342</v>
      </c>
    </row>
    <row r="55" spans="1:14" x14ac:dyDescent="0.15">
      <c r="A55" s="4">
        <f t="shared" si="4"/>
        <v>430.36000000000018</v>
      </c>
      <c r="B55" s="7">
        <f t="shared" si="0"/>
        <v>0</v>
      </c>
      <c r="C55" s="7">
        <f t="shared" si="1"/>
        <v>0</v>
      </c>
      <c r="D55" s="7">
        <f t="shared" si="2"/>
        <v>5.3293312572925307E-2</v>
      </c>
      <c r="E55" s="7">
        <f t="shared" si="3"/>
        <v>0.10392052087482978</v>
      </c>
    </row>
    <row r="56" spans="1:14" x14ac:dyDescent="0.15">
      <c r="A56" s="4">
        <f t="shared" si="4"/>
        <v>438.48000000000019</v>
      </c>
      <c r="B56" s="7">
        <f t="shared" si="0"/>
        <v>0</v>
      </c>
      <c r="C56" s="7">
        <f t="shared" si="1"/>
        <v>0</v>
      </c>
      <c r="D56" s="7">
        <f t="shared" si="2"/>
        <v>4.4478482028006708E-2</v>
      </c>
      <c r="E56" s="7">
        <f t="shared" si="3"/>
        <v>0.1039957120558103</v>
      </c>
    </row>
    <row r="57" spans="1:14" x14ac:dyDescent="0.15">
      <c r="A57" s="4">
        <f t="shared" si="4"/>
        <v>446.60000000000019</v>
      </c>
      <c r="B57" s="7">
        <f t="shared" si="0"/>
        <v>0</v>
      </c>
      <c r="C57" s="7">
        <f t="shared" si="1"/>
        <v>0</v>
      </c>
      <c r="D57" s="7">
        <f t="shared" si="2"/>
        <v>3.7121643748614971E-2</v>
      </c>
      <c r="E57" s="7">
        <f t="shared" si="3"/>
        <v>0.10406440395545791</v>
      </c>
    </row>
    <row r="58" spans="1:14" x14ac:dyDescent="0.15">
      <c r="A58" s="4">
        <f t="shared" si="4"/>
        <v>454.7200000000002</v>
      </c>
      <c r="B58" s="7">
        <f t="shared" si="0"/>
        <v>0</v>
      </c>
      <c r="C58" s="7">
        <f t="shared" si="1"/>
        <v>0</v>
      </c>
      <c r="D58" s="7">
        <f t="shared" si="2"/>
        <v>3.0981642622861787E-2</v>
      </c>
      <c r="E58" s="7">
        <f t="shared" si="3"/>
        <v>0.10412715835053009</v>
      </c>
    </row>
    <row r="59" spans="1:14" x14ac:dyDescent="0.15">
      <c r="A59" s="4">
        <f t="shared" si="4"/>
        <v>462.8400000000002</v>
      </c>
      <c r="B59" s="7">
        <f t="shared" si="0"/>
        <v>0</v>
      </c>
      <c r="C59" s="7">
        <f t="shared" si="1"/>
        <v>0</v>
      </c>
      <c r="D59" s="7">
        <f t="shared" si="2"/>
        <v>2.585721112219173E-2</v>
      </c>
      <c r="E59" s="7">
        <f t="shared" si="3"/>
        <v>0.10418448845962708</v>
      </c>
    </row>
    <row r="60" spans="1:14" x14ac:dyDescent="0.15">
      <c r="A60" s="4">
        <f t="shared" si="4"/>
        <v>470.96000000000021</v>
      </c>
      <c r="B60" s="7">
        <f t="shared" si="0"/>
        <v>0</v>
      </c>
      <c r="C60" s="7">
        <f t="shared" si="1"/>
        <v>0</v>
      </c>
      <c r="D60" s="7">
        <f t="shared" si="2"/>
        <v>2.1580371807795304E-2</v>
      </c>
      <c r="E60" s="7">
        <f t="shared" si="3"/>
        <v>0.10423686314040109</v>
      </c>
    </row>
    <row r="61" spans="1:14" x14ac:dyDescent="0.15">
      <c r="A61" s="4">
        <f t="shared" si="4"/>
        <v>479.08000000000021</v>
      </c>
      <c r="B61" s="7">
        <f t="shared" si="0"/>
        <v>0</v>
      </c>
      <c r="C61" s="7">
        <f t="shared" si="1"/>
        <v>0</v>
      </c>
      <c r="D61" s="7">
        <f t="shared" si="2"/>
        <v>1.8010931076901507E-2</v>
      </c>
      <c r="E61" s="7">
        <f t="shared" si="3"/>
        <v>0.10428471072397257</v>
      </c>
    </row>
    <row r="62" spans="1:14" x14ac:dyDescent="0.15">
      <c r="A62" s="4">
        <f t="shared" si="4"/>
        <v>487.20000000000022</v>
      </c>
      <c r="B62" s="7">
        <f t="shared" si="0"/>
        <v>0</v>
      </c>
      <c r="C62" s="7">
        <f t="shared" si="1"/>
        <v>0</v>
      </c>
      <c r="D62" s="7">
        <f t="shared" si="2"/>
        <v>1.5031883655485414E-2</v>
      </c>
      <c r="E62" s="7">
        <f t="shared" si="3"/>
        <v>0.10432842251791184</v>
      </c>
    </row>
    <row r="63" spans="1:14" x14ac:dyDescent="0.15">
      <c r="A63" s="4">
        <f t="shared" si="4"/>
        <v>495.32000000000022</v>
      </c>
      <c r="B63" s="7">
        <f t="shared" si="0"/>
        <v>0</v>
      </c>
      <c r="C63" s="7">
        <f t="shared" si="1"/>
        <v>0</v>
      </c>
      <c r="D63" s="7">
        <f t="shared" si="2"/>
        <v>1.2545577197940283E-2</v>
      </c>
      <c r="E63" s="7">
        <f t="shared" si="3"/>
        <v>0.10436835600643454</v>
      </c>
    </row>
    <row r="64" spans="1:14" x14ac:dyDescent="0.15">
      <c r="A64" s="4">
        <f t="shared" si="4"/>
        <v>503.44000000000023</v>
      </c>
      <c r="B64" s="7">
        <f t="shared" si="0"/>
        <v>0</v>
      </c>
      <c r="C64" s="7">
        <f t="shared" si="1"/>
        <v>0</v>
      </c>
      <c r="D64" s="7">
        <f t="shared" si="2"/>
        <v>1.0470511270358593E-2</v>
      </c>
      <c r="E64" s="7">
        <f t="shared" si="3"/>
        <v>0.10046738530270005</v>
      </c>
    </row>
    <row r="65" spans="1:5" x14ac:dyDescent="0.15">
      <c r="A65" s="4">
        <f t="shared" si="4"/>
        <v>511.56000000000023</v>
      </c>
      <c r="B65" s="7">
        <f t="shared" si="0"/>
        <v>0</v>
      </c>
      <c r="C65" s="7">
        <f t="shared" si="1"/>
        <v>0</v>
      </c>
      <c r="D65" s="7">
        <f t="shared" si="2"/>
        <v>8.7386657889846238E-3</v>
      </c>
      <c r="E65" s="7">
        <f t="shared" si="3"/>
        <v>9.1783311009005941E-2</v>
      </c>
    </row>
    <row r="66" spans="1:5" x14ac:dyDescent="0.15">
      <c r="A66" s="4">
        <f t="shared" si="4"/>
        <v>519.68000000000018</v>
      </c>
      <c r="B66" s="7">
        <f t="shared" si="0"/>
        <v>0</v>
      </c>
      <c r="C66" s="7">
        <f t="shared" si="1"/>
        <v>0</v>
      </c>
      <c r="D66" s="7">
        <f t="shared" si="2"/>
        <v>7.2932713407943238E-3</v>
      </c>
      <c r="E66" s="7">
        <f t="shared" si="3"/>
        <v>8.3849859876362468E-2</v>
      </c>
    </row>
    <row r="67" spans="1:5" x14ac:dyDescent="0.15">
      <c r="A67" s="4">
        <f t="shared" si="4"/>
        <v>527.80000000000018</v>
      </c>
      <c r="B67" s="7">
        <f t="shared" ref="B67:B102" si="5">$K$6*LD_1/(Vd_1*1000)*(EXP(-$A67*Cl_1*$K$6/(Vd_1*1000)))</f>
        <v>0</v>
      </c>
      <c r="C67" s="7">
        <f t="shared" ref="C67:C102" si="6">$K$6*LD_2/(Vd_2*1000)*(EXP(-$A67*Cl_2*$K$6/(Vd_2*1000)))</f>
        <v>0</v>
      </c>
      <c r="D67" s="7">
        <f t="shared" ref="D67:D102" si="7">IF($A67&lt;T_1,$K$6*k_01/(Cl_1*$K$6)*(1-EXP(-$A67*Cl_1*$K$6/(Vd_1*1000))),$K$6*k_01/(Cl_1*$K$6)*(1-EXP(-T_1*Cl_1*$K$6/(Vd_1*1000)))*EXP(-($A67-T_1)*Cl_1*$K$6/(Vd_1*1000)))+B67</f>
        <v>6.0869482979314573E-3</v>
      </c>
      <c r="E67" s="7">
        <f t="shared" ref="E67:E102" si="8">IF($A67&lt;T_2,$K$6*k_02/(Cl_2*$K$6)*(1-EXP(-$A67*(Cl_2*$K$6)/(Vd_2*1000))),$K$6*k_02/(Cl_2*$K$6)*(1-EXP(-T_2*(Cl_2*$K$6)/(Vd_2*1000)))*EXP(-($A67-T_2)*(Cl_2*$K$6)/(Vd_2*1000)))+C67</f>
        <v>7.6602150478050857E-2</v>
      </c>
    </row>
    <row r="68" spans="1:5" x14ac:dyDescent="0.15">
      <c r="A68" s="4">
        <f t="shared" ref="A68:A102" si="9">A67+MAX(T_1+5*$P$19,T_2+5*$Q$19)/100</f>
        <v>535.92000000000019</v>
      </c>
      <c r="B68" s="7">
        <f t="shared" si="5"/>
        <v>0</v>
      </c>
      <c r="C68" s="7">
        <f t="shared" si="6"/>
        <v>0</v>
      </c>
      <c r="D68" s="7">
        <f t="shared" si="7"/>
        <v>5.080153726689041E-3</v>
      </c>
      <c r="E68" s="7">
        <f t="shared" si="8"/>
        <v>6.9980909527030996E-2</v>
      </c>
    </row>
    <row r="69" spans="1:5" x14ac:dyDescent="0.15">
      <c r="A69" s="4">
        <f t="shared" si="9"/>
        <v>544.04000000000019</v>
      </c>
      <c r="B69" s="7">
        <f t="shared" si="5"/>
        <v>0</v>
      </c>
      <c r="C69" s="7">
        <f t="shared" si="6"/>
        <v>0</v>
      </c>
      <c r="D69" s="7">
        <f t="shared" si="7"/>
        <v>4.2398851811445357E-3</v>
      </c>
      <c r="E69" s="7">
        <f t="shared" si="8"/>
        <v>6.3931987126572234E-2</v>
      </c>
    </row>
    <row r="70" spans="1:5" x14ac:dyDescent="0.15">
      <c r="A70" s="4">
        <f t="shared" si="9"/>
        <v>552.1600000000002</v>
      </c>
      <c r="B70" s="7">
        <f t="shared" si="5"/>
        <v>0</v>
      </c>
      <c r="C70" s="7">
        <f t="shared" si="6"/>
        <v>0</v>
      </c>
      <c r="D70" s="7">
        <f t="shared" si="7"/>
        <v>3.5385988921648633E-3</v>
      </c>
      <c r="E70" s="7">
        <f t="shared" si="8"/>
        <v>5.8405913921044834E-2</v>
      </c>
    </row>
    <row r="71" spans="1:5" x14ac:dyDescent="0.15">
      <c r="A71" s="4">
        <f t="shared" si="9"/>
        <v>560.2800000000002</v>
      </c>
      <c r="B71" s="7">
        <f t="shared" si="5"/>
        <v>0</v>
      </c>
      <c r="C71" s="7">
        <f t="shared" si="6"/>
        <v>0</v>
      </c>
      <c r="D71" s="7">
        <f t="shared" si="7"/>
        <v>2.9533068903177763E-3</v>
      </c>
      <c r="E71" s="7">
        <f t="shared" si="8"/>
        <v>5.3357496525157602E-2</v>
      </c>
    </row>
    <row r="72" spans="1:5" x14ac:dyDescent="0.15">
      <c r="A72" s="4">
        <f t="shared" si="9"/>
        <v>568.4000000000002</v>
      </c>
      <c r="B72" s="7">
        <f t="shared" si="5"/>
        <v>0</v>
      </c>
      <c r="C72" s="7">
        <f t="shared" si="6"/>
        <v>0</v>
      </c>
      <c r="D72" s="7">
        <f t="shared" si="7"/>
        <v>2.464823466629882E-3</v>
      </c>
      <c r="E72" s="7">
        <f t="shared" si="8"/>
        <v>4.8745447922977629E-2</v>
      </c>
    </row>
    <row r="73" spans="1:5" x14ac:dyDescent="0.15">
      <c r="A73" s="4">
        <f t="shared" si="9"/>
        <v>576.52000000000021</v>
      </c>
      <c r="B73" s="7">
        <f t="shared" si="5"/>
        <v>0</v>
      </c>
      <c r="C73" s="7">
        <f t="shared" si="6"/>
        <v>0</v>
      </c>
      <c r="D73" s="7">
        <f t="shared" si="7"/>
        <v>2.0571362703845652E-3</v>
      </c>
      <c r="E73" s="7">
        <f t="shared" si="8"/>
        <v>4.4532049814057624E-2</v>
      </c>
    </row>
    <row r="74" spans="1:5" x14ac:dyDescent="0.15">
      <c r="A74" s="4">
        <f t="shared" si="9"/>
        <v>584.64000000000021</v>
      </c>
      <c r="B74" s="7">
        <f t="shared" si="5"/>
        <v>0</v>
      </c>
      <c r="C74" s="7">
        <f t="shared" si="6"/>
        <v>0</v>
      </c>
      <c r="D74" s="7">
        <f t="shared" si="7"/>
        <v>1.7168814287206583E-3</v>
      </c>
      <c r="E74" s="7">
        <f t="shared" si="8"/>
        <v>4.0682844145266614E-2</v>
      </c>
    </row>
    <row r="75" spans="1:5" x14ac:dyDescent="0.15">
      <c r="A75" s="4">
        <f t="shared" si="9"/>
        <v>592.76000000000022</v>
      </c>
      <c r="B75" s="7">
        <f t="shared" si="5"/>
        <v>0</v>
      </c>
      <c r="C75" s="7">
        <f t="shared" si="6"/>
        <v>0</v>
      </c>
      <c r="D75" s="7">
        <f t="shared" si="7"/>
        <v>1.4329054825983141E-3</v>
      </c>
      <c r="E75" s="7">
        <f t="shared" si="8"/>
        <v>3.7166351305606943E-2</v>
      </c>
    </row>
    <row r="76" spans="1:5" x14ac:dyDescent="0.15">
      <c r="A76" s="4">
        <f t="shared" si="9"/>
        <v>600.88000000000022</v>
      </c>
      <c r="B76" s="7">
        <f t="shared" si="5"/>
        <v>0</v>
      </c>
      <c r="C76" s="7">
        <f t="shared" si="6"/>
        <v>0</v>
      </c>
      <c r="D76" s="7">
        <f t="shared" si="7"/>
        <v>1.1958997795149255E-3</v>
      </c>
      <c r="E76" s="7">
        <f t="shared" si="8"/>
        <v>3.3953812679355357E-2</v>
      </c>
    </row>
    <row r="77" spans="1:5" x14ac:dyDescent="0.15">
      <c r="A77" s="4">
        <f t="shared" si="9"/>
        <v>609.00000000000023</v>
      </c>
      <c r="B77" s="7">
        <f t="shared" si="5"/>
        <v>0</v>
      </c>
      <c r="C77" s="7">
        <f t="shared" si="6"/>
        <v>0</v>
      </c>
      <c r="D77" s="7">
        <f t="shared" si="7"/>
        <v>9.9809533846606708E-4</v>
      </c>
      <c r="E77" s="7">
        <f t="shared" si="8"/>
        <v>3.1018955452073952E-2</v>
      </c>
    </row>
    <row r="78" spans="1:5" x14ac:dyDescent="0.15">
      <c r="A78" s="4">
        <f t="shared" si="9"/>
        <v>617.12000000000023</v>
      </c>
      <c r="B78" s="7">
        <f t="shared" si="5"/>
        <v>0</v>
      </c>
      <c r="C78" s="7">
        <f t="shared" si="6"/>
        <v>0</v>
      </c>
      <c r="D78" s="7">
        <f t="shared" si="7"/>
        <v>8.3300818490974636E-4</v>
      </c>
      <c r="E78" s="7">
        <f t="shared" si="8"/>
        <v>2.8337777746025312E-2</v>
      </c>
    </row>
    <row r="79" spans="1:5" x14ac:dyDescent="0.15">
      <c r="A79" s="4">
        <f t="shared" si="9"/>
        <v>625.24000000000024</v>
      </c>
      <c r="B79" s="7">
        <f t="shared" si="5"/>
        <v>0</v>
      </c>
      <c r="C79" s="7">
        <f t="shared" si="6"/>
        <v>0</v>
      </c>
      <c r="D79" s="7">
        <f t="shared" si="7"/>
        <v>6.95226807884967E-4</v>
      </c>
      <c r="E79" s="7">
        <f t="shared" si="8"/>
        <v>2.5888352327784012E-2</v>
      </c>
    </row>
    <row r="80" spans="1:5" x14ac:dyDescent="0.15">
      <c r="A80" s="4">
        <f t="shared" si="9"/>
        <v>633.36000000000024</v>
      </c>
      <c r="B80" s="7">
        <f t="shared" si="5"/>
        <v>0</v>
      </c>
      <c r="C80" s="7">
        <f t="shared" si="6"/>
        <v>0</v>
      </c>
      <c r="D80" s="7">
        <f t="shared" si="7"/>
        <v>5.8023477218808962E-4</v>
      </c>
      <c r="E80" s="7">
        <f t="shared" si="8"/>
        <v>2.3650647282724351E-2</v>
      </c>
    </row>
    <row r="81" spans="1:5" x14ac:dyDescent="0.15">
      <c r="A81" s="4">
        <f t="shared" si="9"/>
        <v>641.48000000000025</v>
      </c>
      <c r="B81" s="7">
        <f t="shared" si="5"/>
        <v>0</v>
      </c>
      <c r="C81" s="7">
        <f t="shared" si="6"/>
        <v>0</v>
      </c>
      <c r="D81" s="7">
        <f t="shared" si="7"/>
        <v>4.8426267088347205E-4</v>
      </c>
      <c r="E81" s="7">
        <f t="shared" si="8"/>
        <v>2.160636218982253E-2</v>
      </c>
    </row>
    <row r="82" spans="1:5" x14ac:dyDescent="0.15">
      <c r="A82" s="4">
        <f t="shared" si="9"/>
        <v>649.60000000000025</v>
      </c>
      <c r="B82" s="7">
        <f t="shared" si="5"/>
        <v>0</v>
      </c>
      <c r="C82" s="7">
        <f t="shared" si="6"/>
        <v>0</v>
      </c>
      <c r="D82" s="7">
        <f t="shared" si="7"/>
        <v>4.0416456519288814E-4</v>
      </c>
      <c r="E82" s="7">
        <f t="shared" si="8"/>
        <v>1.9738778456976649E-2</v>
      </c>
    </row>
    <row r="83" spans="1:5" x14ac:dyDescent="0.15">
      <c r="A83" s="4">
        <f t="shared" si="9"/>
        <v>657.72000000000025</v>
      </c>
      <c r="B83" s="7">
        <f t="shared" si="5"/>
        <v>0</v>
      </c>
      <c r="C83" s="7">
        <f t="shared" si="6"/>
        <v>0</v>
      </c>
      <c r="D83" s="7">
        <f t="shared" si="7"/>
        <v>3.3731486149768283E-4</v>
      </c>
      <c r="E83" s="7">
        <f t="shared" si="8"/>
        <v>1.8032622592855169E-2</v>
      </c>
    </row>
    <row r="84" spans="1:5" x14ac:dyDescent="0.15">
      <c r="A84" s="4">
        <f t="shared" si="9"/>
        <v>665.84000000000026</v>
      </c>
      <c r="B84" s="7">
        <f t="shared" si="5"/>
        <v>0</v>
      </c>
      <c r="C84" s="7">
        <f t="shared" si="6"/>
        <v>0</v>
      </c>
      <c r="D84" s="7">
        <f t="shared" si="7"/>
        <v>2.8152224511047535E-4</v>
      </c>
      <c r="E84" s="7">
        <f t="shared" si="8"/>
        <v>1.6473941297082531E-2</v>
      </c>
    </row>
    <row r="85" spans="1:5" x14ac:dyDescent="0.15">
      <c r="A85" s="4">
        <f t="shared" si="9"/>
        <v>673.96000000000026</v>
      </c>
      <c r="B85" s="7">
        <f t="shared" si="5"/>
        <v>0</v>
      </c>
      <c r="C85" s="7">
        <f t="shared" si="6"/>
        <v>0</v>
      </c>
      <c r="D85" s="7">
        <f t="shared" si="7"/>
        <v>2.349578495894023E-4</v>
      </c>
      <c r="E85" s="7">
        <f t="shared" si="8"/>
        <v>1.504998734722319E-2</v>
      </c>
    </row>
    <row r="86" spans="1:5" x14ac:dyDescent="0.15">
      <c r="A86" s="4">
        <f t="shared" si="9"/>
        <v>682.08000000000027</v>
      </c>
      <c r="B86" s="7">
        <f t="shared" si="5"/>
        <v>0</v>
      </c>
      <c r="C86" s="7">
        <f t="shared" si="6"/>
        <v>0</v>
      </c>
      <c r="D86" s="7">
        <f t="shared" si="7"/>
        <v>1.960953070050022E-4</v>
      </c>
      <c r="E86" s="7">
        <f t="shared" si="8"/>
        <v>1.3749115349323885E-2</v>
      </c>
    </row>
    <row r="87" spans="1:5" x14ac:dyDescent="0.15">
      <c r="A87" s="4">
        <f t="shared" si="9"/>
        <v>690.20000000000027</v>
      </c>
      <c r="B87" s="7">
        <f t="shared" si="5"/>
        <v>0</v>
      </c>
      <c r="C87" s="7">
        <f t="shared" si="6"/>
        <v>0</v>
      </c>
      <c r="D87" s="7">
        <f t="shared" si="7"/>
        <v>1.6366071402417403E-4</v>
      </c>
      <c r="E87" s="7">
        <f t="shared" si="8"/>
        <v>1.2560686499440301E-2</v>
      </c>
    </row>
    <row r="88" spans="1:5" x14ac:dyDescent="0.15">
      <c r="A88" s="4">
        <f t="shared" si="9"/>
        <v>698.32000000000028</v>
      </c>
      <c r="B88" s="7">
        <f t="shared" si="5"/>
        <v>0</v>
      </c>
      <c r="C88" s="7">
        <f t="shared" si="6"/>
        <v>0</v>
      </c>
      <c r="D88" s="7">
        <f t="shared" si="7"/>
        <v>1.3659087371335838E-4</v>
      </c>
      <c r="E88" s="7">
        <f t="shared" si="8"/>
        <v>1.1474981577267828E-2</v>
      </c>
    </row>
    <row r="89" spans="1:5" x14ac:dyDescent="0.15">
      <c r="A89" s="4">
        <f t="shared" si="9"/>
        <v>706.44000000000028</v>
      </c>
      <c r="B89" s="7">
        <f t="shared" si="5"/>
        <v>0</v>
      </c>
      <c r="C89" s="7">
        <f t="shared" si="6"/>
        <v>0</v>
      </c>
      <c r="D89" s="7">
        <f t="shared" si="7"/>
        <v>1.1399844423887094E-4</v>
      </c>
      <c r="E89" s="7">
        <f t="shared" si="8"/>
        <v>1.0483121460320134E-2</v>
      </c>
    </row>
    <row r="90" spans="1:5" x14ac:dyDescent="0.15">
      <c r="A90" s="4">
        <f t="shared" si="9"/>
        <v>714.56000000000029</v>
      </c>
      <c r="B90" s="7">
        <f t="shared" si="5"/>
        <v>0</v>
      </c>
      <c r="C90" s="7">
        <f t="shared" si="6"/>
        <v>0</v>
      </c>
      <c r="D90" s="7">
        <f t="shared" si="7"/>
        <v>9.5142852048482122E-5</v>
      </c>
      <c r="E90" s="7">
        <f t="shared" si="8"/>
        <v>9.5769945086038675E-3</v>
      </c>
    </row>
    <row r="91" spans="1:5" x14ac:dyDescent="0.15">
      <c r="A91" s="4">
        <f t="shared" si="9"/>
        <v>722.68000000000029</v>
      </c>
      <c r="B91" s="7">
        <f t="shared" si="5"/>
        <v>0</v>
      </c>
      <c r="C91" s="7">
        <f t="shared" si="6"/>
        <v>0</v>
      </c>
      <c r="D91" s="7">
        <f t="shared" si="7"/>
        <v>7.940601607642626E-5</v>
      </c>
      <c r="E91" s="7">
        <f t="shared" si="8"/>
        <v>8.749190225926063E-3</v>
      </c>
    </row>
    <row r="92" spans="1:5" x14ac:dyDescent="0.15">
      <c r="A92" s="4">
        <f t="shared" si="9"/>
        <v>730.8000000000003</v>
      </c>
      <c r="B92" s="7">
        <f t="shared" si="5"/>
        <v>0</v>
      </c>
      <c r="C92" s="7">
        <f t="shared" si="6"/>
        <v>0</v>
      </c>
      <c r="D92" s="7">
        <f t="shared" si="7"/>
        <v>6.6272087218035547E-5</v>
      </c>
      <c r="E92" s="7">
        <f t="shared" si="8"/>
        <v>7.9929386553025516E-3</v>
      </c>
    </row>
    <row r="93" spans="1:5" x14ac:dyDescent="0.15">
      <c r="A93" s="4">
        <f t="shared" si="9"/>
        <v>738.9200000000003</v>
      </c>
      <c r="B93" s="7">
        <f t="shared" si="5"/>
        <v>0</v>
      </c>
      <c r="C93" s="7">
        <f t="shared" si="6"/>
        <v>0</v>
      </c>
      <c r="D93" s="7">
        <f t="shared" si="7"/>
        <v>5.5310538939615528E-5</v>
      </c>
      <c r="E93" s="7">
        <f t="shared" si="8"/>
        <v>7.3020550128303566E-3</v>
      </c>
    </row>
    <row r="94" spans="1:5" x14ac:dyDescent="0.15">
      <c r="A94" s="4">
        <f t="shared" si="9"/>
        <v>747.0400000000003</v>
      </c>
      <c r="B94" s="7">
        <f t="shared" si="5"/>
        <v>0</v>
      </c>
      <c r="C94" s="7">
        <f t="shared" si="6"/>
        <v>0</v>
      </c>
      <c r="D94" s="7">
        <f t="shared" si="7"/>
        <v>4.6162054738456575E-5</v>
      </c>
      <c r="E94" s="7">
        <f t="shared" si="8"/>
        <v>6.67088910722819E-3</v>
      </c>
    </row>
    <row r="95" spans="1:5" x14ac:dyDescent="0.15">
      <c r="A95" s="4">
        <f t="shared" si="9"/>
        <v>755.16000000000031</v>
      </c>
      <c r="B95" s="7">
        <f t="shared" si="5"/>
        <v>0</v>
      </c>
      <c r="C95" s="7">
        <f t="shared" si="6"/>
        <v>0</v>
      </c>
      <c r="D95" s="7">
        <f t="shared" si="7"/>
        <v>3.852674984784872E-5</v>
      </c>
      <c r="E95" s="7">
        <f t="shared" si="8"/>
        <v>6.0942791313875304E-3</v>
      </c>
    </row>
    <row r="96" spans="1:5" x14ac:dyDescent="0.15">
      <c r="A96" s="4">
        <f t="shared" si="9"/>
        <v>763.28000000000031</v>
      </c>
      <c r="B96" s="7">
        <f t="shared" si="5"/>
        <v>0</v>
      </c>
      <c r="C96" s="7">
        <f t="shared" si="6"/>
        <v>0</v>
      </c>
      <c r="D96" s="7">
        <f t="shared" si="7"/>
        <v>3.2154341097866339E-5</v>
      </c>
      <c r="E96" s="7">
        <f t="shared" si="8"/>
        <v>5.5675094480318243E-3</v>
      </c>
    </row>
    <row r="97" spans="1:5" x14ac:dyDescent="0.15">
      <c r="A97" s="4">
        <f t="shared" si="9"/>
        <v>771.40000000000032</v>
      </c>
      <c r="B97" s="7">
        <f t="shared" si="5"/>
        <v>0</v>
      </c>
      <c r="C97" s="7">
        <f t="shared" si="6"/>
        <v>0</v>
      </c>
      <c r="D97" s="7">
        <f t="shared" si="7"/>
        <v>2.6835942702695124E-5</v>
      </c>
      <c r="E97" s="7">
        <f t="shared" si="8"/>
        <v>5.0862720242461678E-3</v>
      </c>
    </row>
    <row r="98" spans="1:5" x14ac:dyDescent="0.15">
      <c r="A98" s="4">
        <f t="shared" si="9"/>
        <v>779.52000000000032</v>
      </c>
      <c r="B98" s="7">
        <f t="shared" si="5"/>
        <v>0</v>
      </c>
      <c r="C98" s="7">
        <f t="shared" si="6"/>
        <v>0</v>
      </c>
      <c r="D98" s="7">
        <f t="shared" si="7"/>
        <v>2.2397219042691682E-5</v>
      </c>
      <c r="E98" s="7">
        <f t="shared" si="8"/>
        <v>4.6466311994808746E-3</v>
      </c>
    </row>
    <row r="99" spans="1:5" x14ac:dyDescent="0.15">
      <c r="A99" s="4">
        <f t="shared" si="9"/>
        <v>787.64000000000033</v>
      </c>
      <c r="B99" s="7">
        <f t="shared" si="5"/>
        <v>0</v>
      </c>
      <c r="C99" s="7">
        <f t="shared" si="6"/>
        <v>0</v>
      </c>
      <c r="D99" s="7">
        <f t="shared" si="7"/>
        <v>1.8692669991277474E-5</v>
      </c>
      <c r="E99" s="7">
        <f t="shared" si="8"/>
        <v>4.2449914988943356E-3</v>
      </c>
    </row>
    <row r="100" spans="1:5" x14ac:dyDescent="0.15">
      <c r="A100" s="4">
        <f t="shared" si="9"/>
        <v>795.76000000000033</v>
      </c>
      <c r="B100" s="7">
        <f t="shared" si="5"/>
        <v>0</v>
      </c>
      <c r="C100" s="7">
        <f t="shared" si="6"/>
        <v>0</v>
      </c>
      <c r="D100" s="7">
        <f t="shared" si="7"/>
        <v>1.5600861461272451E-5</v>
      </c>
      <c r="E100" s="7">
        <f t="shared" si="8"/>
        <v>3.8780682288059318E-3</v>
      </c>
    </row>
    <row r="101" spans="1:5" x14ac:dyDescent="0.15">
      <c r="A101" s="4">
        <f t="shared" si="9"/>
        <v>803.88000000000034</v>
      </c>
      <c r="B101" s="7">
        <f t="shared" si="5"/>
        <v>0</v>
      </c>
      <c r="C101" s="7">
        <f t="shared" si="6"/>
        <v>0</v>
      </c>
      <c r="D101" s="7">
        <f t="shared" si="7"/>
        <v>1.3020444829304035E-5</v>
      </c>
      <c r="E101" s="7">
        <f t="shared" si="8"/>
        <v>3.5428606137824299E-3</v>
      </c>
    </row>
    <row r="102" spans="1:5" x14ac:dyDescent="0.15">
      <c r="A102" s="4">
        <f t="shared" si="9"/>
        <v>812.00000000000034</v>
      </c>
      <c r="B102" s="7">
        <f t="shared" si="5"/>
        <v>0</v>
      </c>
      <c r="C102" s="7">
        <f t="shared" si="6"/>
        <v>0</v>
      </c>
      <c r="D102" s="7">
        <f t="shared" si="7"/>
        <v>1.0866834756131643E-5</v>
      </c>
      <c r="E102" s="7">
        <f t="shared" si="8"/>
        <v>3.2366272556673308E-3</v>
      </c>
    </row>
  </sheetData>
  <sheetProtection sheet="1" objects="1" scenarios="1" selectLockedCells="1" selectUnlockedCells="1"/>
  <phoneticPr fontId="4" type="noConversion"/>
  <pageMargins left="0.75" right="0.75" top="1" bottom="1" header="0.5" footer="0.5"/>
  <drawing r:id="rId1"/>
  <legacyDrawing r:id="rId2"/>
  <mc:AlternateContent xmlns:mc="http://schemas.openxmlformats.org/markup-compatibility/2006">
    <mc:Choice Requires="x14">
      <controls>
        <mc:AlternateContent xmlns:mc="http://schemas.openxmlformats.org/markup-compatibility/2006">
          <mc:Choice Requires="x14">
            <control shapeId="1025" r:id="rId3" name="Scroll Bar 1">
              <controlPr defaultSize="0" autoPict="0">
                <anchor moveWithCells="1">
                  <from>
                    <xdr:col>5</xdr:col>
                    <xdr:colOff>939800</xdr:colOff>
                    <xdr:row>14</xdr:row>
                    <xdr:rowOff>0</xdr:rowOff>
                  </from>
                  <to>
                    <xdr:col>7</xdr:col>
                    <xdr:colOff>165100</xdr:colOff>
                    <xdr:row>15</xdr:row>
                    <xdr:rowOff>25400</xdr:rowOff>
                  </to>
                </anchor>
              </controlPr>
            </control>
          </mc:Choice>
        </mc:AlternateContent>
        <mc:AlternateContent xmlns:mc="http://schemas.openxmlformats.org/markup-compatibility/2006">
          <mc:Choice Requires="x14">
            <control shapeId="1027" r:id="rId4" name="Scroll Bar 3">
              <controlPr defaultSize="0" autoPict="0">
                <anchor moveWithCells="1">
                  <from>
                    <xdr:col>9</xdr:col>
                    <xdr:colOff>0</xdr:colOff>
                    <xdr:row>13</xdr:row>
                    <xdr:rowOff>139700</xdr:rowOff>
                  </from>
                  <to>
                    <xdr:col>10</xdr:col>
                    <xdr:colOff>190500</xdr:colOff>
                    <xdr:row>15</xdr:row>
                    <xdr:rowOff>0</xdr:rowOff>
                  </to>
                </anchor>
              </controlPr>
            </control>
          </mc:Choice>
        </mc:AlternateContent>
        <mc:AlternateContent xmlns:mc="http://schemas.openxmlformats.org/markup-compatibility/2006">
          <mc:Choice Requires="x14">
            <control shapeId="1028" r:id="rId5" name="Scroll Bar 4">
              <controlPr defaultSize="0" autoPict="0">
                <anchor moveWithCells="1">
                  <from>
                    <xdr:col>6</xdr:col>
                    <xdr:colOff>0</xdr:colOff>
                    <xdr:row>17</xdr:row>
                    <xdr:rowOff>0</xdr:rowOff>
                  </from>
                  <to>
                    <xdr:col>7</xdr:col>
                    <xdr:colOff>177800</xdr:colOff>
                    <xdr:row>18</xdr:row>
                    <xdr:rowOff>25400</xdr:rowOff>
                  </to>
                </anchor>
              </controlPr>
            </control>
          </mc:Choice>
        </mc:AlternateContent>
        <mc:AlternateContent xmlns:mc="http://schemas.openxmlformats.org/markup-compatibility/2006">
          <mc:Choice Requires="x14">
            <control shapeId="1032" r:id="rId6" name="Scroll Bar 8">
              <controlPr defaultSize="0" autoPict="0">
                <anchor moveWithCells="1">
                  <from>
                    <xdr:col>9</xdr:col>
                    <xdr:colOff>0</xdr:colOff>
                    <xdr:row>16</xdr:row>
                    <xdr:rowOff>114300</xdr:rowOff>
                  </from>
                  <to>
                    <xdr:col>10</xdr:col>
                    <xdr:colOff>190500</xdr:colOff>
                    <xdr:row>18</xdr:row>
                    <xdr:rowOff>12700</xdr:rowOff>
                  </to>
                </anchor>
              </controlPr>
            </control>
          </mc:Choice>
        </mc:AlternateContent>
        <mc:AlternateContent xmlns:mc="http://schemas.openxmlformats.org/markup-compatibility/2006">
          <mc:Choice Requires="x14">
            <control shapeId="1033" r:id="rId7" name="Scroll Bar 9">
              <controlPr defaultSize="0" autoPict="0">
                <anchor moveWithCells="1">
                  <from>
                    <xdr:col>6</xdr:col>
                    <xdr:colOff>25400</xdr:colOff>
                    <xdr:row>19</xdr:row>
                    <xdr:rowOff>127000</xdr:rowOff>
                  </from>
                  <to>
                    <xdr:col>7</xdr:col>
                    <xdr:colOff>165100</xdr:colOff>
                    <xdr:row>20</xdr:row>
                    <xdr:rowOff>152400</xdr:rowOff>
                  </to>
                </anchor>
              </controlPr>
            </control>
          </mc:Choice>
        </mc:AlternateContent>
        <mc:AlternateContent xmlns:mc="http://schemas.openxmlformats.org/markup-compatibility/2006">
          <mc:Choice Requires="x14">
            <control shapeId="1034" r:id="rId8" name="Scroll Bar 10">
              <controlPr defaultSize="0" autoPict="0">
                <anchor moveWithCells="1">
                  <from>
                    <xdr:col>9</xdr:col>
                    <xdr:colOff>12700</xdr:colOff>
                    <xdr:row>19</xdr:row>
                    <xdr:rowOff>127000</xdr:rowOff>
                  </from>
                  <to>
                    <xdr:col>10</xdr:col>
                    <xdr:colOff>203200</xdr:colOff>
                    <xdr:row>21</xdr:row>
                    <xdr:rowOff>25400</xdr:rowOff>
                  </to>
                </anchor>
              </controlPr>
            </control>
          </mc:Choice>
        </mc:AlternateContent>
        <mc:AlternateContent xmlns:mc="http://schemas.openxmlformats.org/markup-compatibility/2006">
          <mc:Choice Requires="x14">
            <control shapeId="1057" r:id="rId9" name="Scroll Bar 33">
              <controlPr defaultSize="0" autoPict="0">
                <anchor moveWithCells="1">
                  <from>
                    <xdr:col>9</xdr:col>
                    <xdr:colOff>25400</xdr:colOff>
                    <xdr:row>23</xdr:row>
                    <xdr:rowOff>12700</xdr:rowOff>
                  </from>
                  <to>
                    <xdr:col>10</xdr:col>
                    <xdr:colOff>190500</xdr:colOff>
                    <xdr:row>24</xdr:row>
                    <xdr:rowOff>50800</xdr:rowOff>
                  </to>
                </anchor>
              </controlPr>
            </control>
          </mc:Choice>
        </mc:AlternateContent>
        <mc:AlternateContent xmlns:mc="http://schemas.openxmlformats.org/markup-compatibility/2006">
          <mc:Choice Requires="x14">
            <control shapeId="1071" r:id="rId10" name="Scroll Bar 47">
              <controlPr defaultSize="0" autoPict="0">
                <anchor moveWithCells="1">
                  <from>
                    <xdr:col>6</xdr:col>
                    <xdr:colOff>12700</xdr:colOff>
                    <xdr:row>25</xdr:row>
                    <xdr:rowOff>152400</xdr:rowOff>
                  </from>
                  <to>
                    <xdr:col>7</xdr:col>
                    <xdr:colOff>177800</xdr:colOff>
                    <xdr:row>27</xdr:row>
                    <xdr:rowOff>12700</xdr:rowOff>
                  </to>
                </anchor>
              </controlPr>
            </control>
          </mc:Choice>
        </mc:AlternateContent>
        <mc:AlternateContent xmlns:mc="http://schemas.openxmlformats.org/markup-compatibility/2006">
          <mc:Choice Requires="x14">
            <control shapeId="1073" r:id="rId11" name="Scroll Bar 49">
              <controlPr defaultSize="0" autoPict="0">
                <anchor moveWithCells="1">
                  <from>
                    <xdr:col>9</xdr:col>
                    <xdr:colOff>12700</xdr:colOff>
                    <xdr:row>26</xdr:row>
                    <xdr:rowOff>12700</xdr:rowOff>
                  </from>
                  <to>
                    <xdr:col>10</xdr:col>
                    <xdr:colOff>203200</xdr:colOff>
                    <xdr:row>27</xdr:row>
                    <xdr:rowOff>38100</xdr:rowOff>
                  </to>
                </anchor>
              </controlPr>
            </control>
          </mc:Choice>
        </mc:AlternateContent>
        <mc:AlternateContent xmlns:mc="http://schemas.openxmlformats.org/markup-compatibility/2006">
          <mc:Choice Requires="x14">
            <control shapeId="1092" r:id="rId12" name="Scroll Bar 68">
              <controlPr defaultSize="0" autoPict="0">
                <anchor moveWithCells="1">
                  <from>
                    <xdr:col>6</xdr:col>
                    <xdr:colOff>0</xdr:colOff>
                    <xdr:row>22</xdr:row>
                    <xdr:rowOff>152400</xdr:rowOff>
                  </from>
                  <to>
                    <xdr:col>7</xdr:col>
                    <xdr:colOff>139700</xdr:colOff>
                    <xdr:row>24</xdr:row>
                    <xdr:rowOff>12700</xdr:rowOff>
                  </to>
                </anchor>
              </controlPr>
            </control>
          </mc:Choice>
        </mc:AlternateContent>
        <mc:AlternateContent xmlns:mc="http://schemas.openxmlformats.org/markup-compatibility/2006">
          <mc:Choice Requires="x14">
            <control shapeId="1094" r:id="rId13" name="Drop Down 70">
              <controlPr defaultSize="0" autoLine="0" autoPict="0">
                <anchor moveWithCells="1">
                  <from>
                    <xdr:col>10</xdr:col>
                    <xdr:colOff>25400</xdr:colOff>
                    <xdr:row>15</xdr:row>
                    <xdr:rowOff>12700</xdr:rowOff>
                  </from>
                  <to>
                    <xdr:col>11</xdr:col>
                    <xdr:colOff>0</xdr:colOff>
                    <xdr:row>16</xdr:row>
                    <xdr:rowOff>0</xdr:rowOff>
                  </to>
                </anchor>
              </controlPr>
            </control>
          </mc:Choice>
        </mc:AlternateContent>
        <mc:AlternateContent xmlns:mc="http://schemas.openxmlformats.org/markup-compatibility/2006">
          <mc:Choice Requires="x14">
            <control shapeId="1095" r:id="rId14" name="Drop Down 71">
              <controlPr defaultSize="0" autoLine="0" autoPict="0">
                <anchor moveWithCells="1">
                  <from>
                    <xdr:col>12</xdr:col>
                    <xdr:colOff>0</xdr:colOff>
                    <xdr:row>15</xdr:row>
                    <xdr:rowOff>25400</xdr:rowOff>
                  </from>
                  <to>
                    <xdr:col>12</xdr:col>
                    <xdr:colOff>660400</xdr:colOff>
                    <xdr:row>16</xdr:row>
                    <xdr:rowOff>12700</xdr:rowOff>
                  </to>
                </anchor>
              </controlPr>
            </control>
          </mc:Choice>
        </mc:AlternateContent>
        <mc:AlternateContent xmlns:mc="http://schemas.openxmlformats.org/markup-compatibility/2006">
          <mc:Choice Requires="x14">
            <control shapeId="1096" r:id="rId15" name="Drop Down 72">
              <controlPr defaultSize="0" autoLine="0" autoPict="0">
                <anchor moveWithCells="1">
                  <from>
                    <xdr:col>10</xdr:col>
                    <xdr:colOff>25400</xdr:colOff>
                    <xdr:row>21</xdr:row>
                    <xdr:rowOff>12700</xdr:rowOff>
                  </from>
                  <to>
                    <xdr:col>10</xdr:col>
                    <xdr:colOff>622300</xdr:colOff>
                    <xdr:row>21</xdr:row>
                    <xdr:rowOff>254000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10</vt:i4>
      </vt:variant>
    </vt:vector>
  </HeadingPairs>
  <TitlesOfParts>
    <vt:vector size="11" baseType="lpstr">
      <vt:lpstr>Continuous Infusion</vt:lpstr>
      <vt:lpstr>Cl_1</vt:lpstr>
      <vt:lpstr>Cl_2</vt:lpstr>
      <vt:lpstr>k_01</vt:lpstr>
      <vt:lpstr>k_02</vt:lpstr>
      <vt:lpstr>LD_1</vt:lpstr>
      <vt:lpstr>LD_2</vt:lpstr>
      <vt:lpstr>T_1</vt:lpstr>
      <vt:lpstr>T_2</vt:lpstr>
      <vt:lpstr>Vd_1</vt:lpstr>
      <vt:lpstr>Vd_2</vt:lpstr>
    </vt:vector>
  </TitlesOfParts>
  <Company>Boston University School of Medicine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Terrell Gibbs</dc:creator>
  <cp:lastModifiedBy>Vidhya Kumaresan</cp:lastModifiedBy>
  <dcterms:created xsi:type="dcterms:W3CDTF">2008-07-28T14:56:02Z</dcterms:created>
  <dcterms:modified xsi:type="dcterms:W3CDTF">2021-09-26T14:05:48Z</dcterms:modified>
</cp:coreProperties>
</file>